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D:\Dokumenty\Excel\"/>
    </mc:Choice>
  </mc:AlternateContent>
  <xr:revisionPtr revIDLastSave="0" documentId="13_ncr:1_{F1242AE1-FF55-451F-A13D-99056E0639C4}" xr6:coauthVersionLast="36" xr6:coauthVersionMax="36" xr10:uidLastSave="{00000000-0000-0000-0000-000000000000}"/>
  <bookViews>
    <workbookView xWindow="0" yWindow="0" windowWidth="16545" windowHeight="10620" activeTab="2" xr2:uid="{7ADEC728-7F8B-4E51-8721-550A0C42BC0D}"/>
  </bookViews>
  <sheets>
    <sheet name="Data" sheetId="1" r:id="rId1"/>
    <sheet name="Data pro Fakturu" sheetId="3" r:id="rId2"/>
    <sheet name="Faktura" sheetId="2" r:id="rId3"/>
  </sheets>
  <definedNames>
    <definedName name="RADA">OFFSET('Data pro Fakturu'!$H$2,MATCH(Faktura!$B1,tblDataFakt[Výrobce],0)-1,,COUNTIFS(tblDataFakt[Výrobce],Faktura!$B1,tblDataFakt[UniŘad],"&lt;&gt;"&amp;FALSE))</definedName>
    <definedName name="Rýchly_filter_Řada">#N/A</definedName>
    <definedName name="Rýchly_filter_Výrobce">#N/A</definedName>
    <definedName name="Rýchly_filter_Výrobek">#N/A</definedName>
    <definedName name="VYROBCE">OFFSET('Data pro Fakturu'!$F$2,,,COUNTIF(tblDataFakt[UniVýr],"&lt;&gt;"&amp;FALSE))</definedName>
    <definedName name="VYROBEK">OFFSET('Data pro Fakturu'!$C$2,SMALL(OFFSET('Data pro Fakturu'!$G$2,SMALL(tblDataFakt[HelpUniVýr],MATCH(Faktura!$B1,VYROBCE,0))-1,,COUNTIF(tblDataFakt[Výrobce],Faktura!$B1)),MATCH(Faktura!$C1,RADA,0))-1,,COUNTIFS(tblDataFakt[Výrobce],Faktura!$B1,tblDataFakt[Řada],Faktura!$C1))</definedName>
  </definedNames>
  <calcPr calcId="17902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F20" i="2" s="1"/>
  <c r="A21" i="2"/>
  <c r="F21" i="2" s="1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A14" i="2"/>
  <c r="F14" i="2" s="1"/>
  <c r="A15" i="2"/>
  <c r="F15" i="2" s="1"/>
  <c r="A16" i="2"/>
  <c r="F16" i="2" s="1"/>
  <c r="A17" i="2"/>
  <c r="F17" i="2" s="1"/>
  <c r="A18" i="2"/>
  <c r="F18" i="2" s="1"/>
  <c r="A19" i="2"/>
  <c r="F19" i="2" s="1"/>
  <c r="A11" i="2" l="1"/>
  <c r="A12" i="2" s="1"/>
  <c r="F12" i="2" s="1"/>
  <c r="A13" i="2" l="1"/>
  <c r="F13" i="2" s="1"/>
  <c r="F11" i="2"/>
  <c r="F27" i="2" l="1"/>
</calcChain>
</file>

<file path=xl/sharedStrings.xml><?xml version="1.0" encoding="utf-8"?>
<sst xmlns="http://schemas.openxmlformats.org/spreadsheetml/2006/main" count="372" uniqueCount="84">
  <si>
    <t>Výrobce</t>
  </si>
  <si>
    <t>Řada</t>
  </si>
  <si>
    <t>Výrobek</t>
  </si>
  <si>
    <t>Samsung</t>
  </si>
  <si>
    <t>OLED</t>
  </si>
  <si>
    <t>QLED</t>
  </si>
  <si>
    <t>NeoQLED</t>
  </si>
  <si>
    <t>LED</t>
  </si>
  <si>
    <t>8K</t>
  </si>
  <si>
    <t>QE65QN800B</t>
  </si>
  <si>
    <t>QE55QN700B</t>
  </si>
  <si>
    <t>QE75QN900B</t>
  </si>
  <si>
    <t>QE85QN900B</t>
  </si>
  <si>
    <t>Cena</t>
  </si>
  <si>
    <t>QE65QN85B</t>
  </si>
  <si>
    <t>QE85QN90B</t>
  </si>
  <si>
    <t>QE75QN85B</t>
  </si>
  <si>
    <t>QE85Q70B</t>
  </si>
  <si>
    <t>QE43Q60A</t>
  </si>
  <si>
    <t>QE75Q80A</t>
  </si>
  <si>
    <t>QE50Q60A</t>
  </si>
  <si>
    <t>Lifestyle</t>
  </si>
  <si>
    <t>QE75LS03A</t>
  </si>
  <si>
    <t>QE55LS03B</t>
  </si>
  <si>
    <t>QE43LS01BA</t>
  </si>
  <si>
    <t>QE43LS05TC</t>
  </si>
  <si>
    <t>UE32T4302A</t>
  </si>
  <si>
    <t>UE43TU7092</t>
  </si>
  <si>
    <t>UE55TU7092</t>
  </si>
  <si>
    <t>UE55AU7172</t>
  </si>
  <si>
    <t>LG</t>
  </si>
  <si>
    <t>QNED</t>
  </si>
  <si>
    <t>NanoCell</t>
  </si>
  <si>
    <t>OLED65C11</t>
  </si>
  <si>
    <t>OLED55C11</t>
  </si>
  <si>
    <t>OLED55B1</t>
  </si>
  <si>
    <t>OLED48C22</t>
  </si>
  <si>
    <t>65QNED91</t>
  </si>
  <si>
    <t>65QNED99</t>
  </si>
  <si>
    <t>55QNED82</t>
  </si>
  <si>
    <t>50QNED82</t>
  </si>
  <si>
    <t>55NANO88P</t>
  </si>
  <si>
    <t>65NANO88P</t>
  </si>
  <si>
    <t>55NANO75P</t>
  </si>
  <si>
    <t>50NANO77P</t>
  </si>
  <si>
    <t>65QNED96</t>
  </si>
  <si>
    <t>86QNED99</t>
  </si>
  <si>
    <t>75QNED99</t>
  </si>
  <si>
    <t>OLED77Z1</t>
  </si>
  <si>
    <t>Small HD</t>
  </si>
  <si>
    <t>32LM6370</t>
  </si>
  <si>
    <t>32LQ630B</t>
  </si>
  <si>
    <t>32LQ570B</t>
  </si>
  <si>
    <t>Philips</t>
  </si>
  <si>
    <t>Ambilight</t>
  </si>
  <si>
    <t>Mini LED</t>
  </si>
  <si>
    <t>Soundbar</t>
  </si>
  <si>
    <t>TAB8205/10</t>
  </si>
  <si>
    <t>TAB5305/12</t>
  </si>
  <si>
    <t>Fidelio B97</t>
  </si>
  <si>
    <t>TAB8505/10</t>
  </si>
  <si>
    <t>55OLED706</t>
  </si>
  <si>
    <t>65OLED706</t>
  </si>
  <si>
    <t>48OLED806</t>
  </si>
  <si>
    <t>65OLED936</t>
  </si>
  <si>
    <t>65PML9506</t>
  </si>
  <si>
    <t>Direct LED</t>
  </si>
  <si>
    <t>65PUS9206</t>
  </si>
  <si>
    <t>75PUS7906</t>
  </si>
  <si>
    <t>70PUS7906</t>
  </si>
  <si>
    <t>65PUS8007</t>
  </si>
  <si>
    <t>58PUS8506</t>
  </si>
  <si>
    <t>32PFS6906</t>
  </si>
  <si>
    <t>55OLED936</t>
  </si>
  <si>
    <t>65OLED935</t>
  </si>
  <si>
    <t>Položka</t>
  </si>
  <si>
    <t>Množství</t>
  </si>
  <si>
    <t>Dodavatel</t>
  </si>
  <si>
    <t>bla bla bla</t>
  </si>
  <si>
    <t>Odběratel</t>
  </si>
  <si>
    <t>UniVýr</t>
  </si>
  <si>
    <t>UniŘad</t>
  </si>
  <si>
    <t>HelpUniVýr</t>
  </si>
  <si>
    <t>HelpUniŘad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</si>
</sst>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1" fillId="0" borderId="1" xfId="0" applyNumberFormat="1" applyFont="1" applyBorder="1"/>
  </cellXfs>
  <cellStyles count="1">
    <cellStyle name="Normálna" xfId="0" builtinId="0"/>
  </cellStyles>
  <dxfs count="17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6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auto="1"/>
        </patternFill>
      </fill>
    </dxf>
    <dxf>
      <numFmt numFmtId="166" formatCode="#,##0.00\ &quot;€&quot;"/>
    </dxf>
    <dxf>
      <numFmt numFmtId="166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calcChain" Target="calcChain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266700</xdr:colOff>
      <xdr:row>0</xdr:row>
      <xdr:rowOff>9525</xdr:rowOff>
    </xdr:from>
    <xdr:to>
      <xdr:col>6</xdr:col>
      <xdr:colOff>323850</xdr:colOff>
      <xdr:row>6</xdr:row>
      <xdr:rowOff>57150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Výrobce">
              <a:extLst>
                <a:ext uri="{FF2B5EF4-FFF2-40B4-BE49-F238E27FC236}">
                  <a16:creationId xmlns:a16="http://schemas.microsoft.com/office/drawing/2014/main" id="{163EF2D9-9E9C-48B7-9E95-78D58866552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robc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90925" y="9525"/>
              <a:ext cx="1276350" cy="1190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 tabuľky. Rýchle filtre tabuliek nie sú v tejto verzii programu Excel podporované.
Rýchly filter nie je možné použiť, ak bol tvar upravený v staršej verzii Excelu alebo ak bol zošit uložený v Exceli 2007 alebo staršej verzii.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342900</xdr:colOff>
      <xdr:row>0</xdr:row>
      <xdr:rowOff>9526</xdr:rowOff>
    </xdr:from>
    <xdr:to>
      <xdr:col>8</xdr:col>
      <xdr:colOff>295275</xdr:colOff>
      <xdr:row>9</xdr:row>
      <xdr:rowOff>19050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Řada">
              <a:extLst>
                <a:ext uri="{FF2B5EF4-FFF2-40B4-BE49-F238E27FC236}">
                  <a16:creationId xmlns:a16="http://schemas.microsoft.com/office/drawing/2014/main" id="{F68E05B1-0992-4841-84C7-56DBFD3A57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Řad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86325" y="9526"/>
              <a:ext cx="1171575" cy="17240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 tabuľky. Rýchle filtre tabuliek nie sú v tejto verzii programu Excel podporované.
Rýchly filter nie je možné použiť, ak bol tvar upravený v staršej verzii Excelu alebo ak bol zošit uložený v Exceli 2007 alebo staršej verzii.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342899</xdr:colOff>
      <xdr:row>0</xdr:row>
      <xdr:rowOff>9525</xdr:rowOff>
    </xdr:from>
    <xdr:to>
      <xdr:col>10</xdr:col>
      <xdr:colOff>409574</xdr:colOff>
      <xdr:row>7</xdr:row>
      <xdr:rowOff>133350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Výrobek">
              <a:extLst>
                <a:ext uri="{FF2B5EF4-FFF2-40B4-BE49-F238E27FC236}">
                  <a16:creationId xmlns:a16="http://schemas.microsoft.com/office/drawing/2014/main" id="{5EC50CB0-8BB2-4C7C-8A9A-A04BC0FF5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ýrobek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05524" y="9525"/>
              <a:ext cx="1285875" cy="1457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 tabuľky. Rýchle filtre tabuliek nie sú v tejto verzii programu Excel podporované.
Rýchly filter nie je možné použiť, ak bol tvar upravený v staršej verzii Excelu alebo ak bol zošit uložený v Exceli 2007 alebo staršej verzii.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533400</xdr:colOff>
      <xdr:row>11</xdr:row>
      <xdr:rowOff>85726</xdr:rowOff>
    </xdr:from>
    <xdr:to>
      <xdr:col>11</xdr:col>
      <xdr:colOff>28575</xdr:colOff>
      <xdr:row>13</xdr:row>
      <xdr:rowOff>142876</xdr:rowOff>
    </xdr:to>
    <xdr:sp macro="" textlink="">
      <xdr:nvSpPr>
        <xdr:cNvPr id="6" name="BlokTextu 5">
          <a:extLst>
            <a:ext uri="{FF2B5EF4-FFF2-40B4-BE49-F238E27FC236}">
              <a16:creationId xmlns:a16="http://schemas.microsoft.com/office/drawing/2014/main" id="{2FDD07B1-39FE-4047-B2EC-061852D76D8E}"/>
            </a:ext>
          </a:extLst>
        </xdr:cNvPr>
        <xdr:cNvSpPr txBox="1"/>
      </xdr:nvSpPr>
      <xdr:spPr>
        <a:xfrm>
          <a:off x="4467225" y="2181226"/>
          <a:ext cx="31527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Slúži na vyfiltrovanie potrebných riadkov dát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9525</xdr:colOff>
      <xdr:row>3</xdr:row>
      <xdr:rowOff>104775</xdr:rowOff>
    </xdr:from>
    <xdr:to>
      <xdr:col>14</xdr:col>
      <xdr:colOff>114300</xdr:colOff>
      <xdr:row>5</xdr:row>
      <xdr:rowOff>161925</xdr:rowOff>
    </xdr:to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12868B7B-267A-4E2E-BB09-CA6B873228B2}"/>
            </a:ext>
          </a:extLst>
        </xdr:cNvPr>
        <xdr:cNvSpPr txBox="1"/>
      </xdr:nvSpPr>
      <xdr:spPr>
        <a:xfrm>
          <a:off x="3943350" y="676275"/>
          <a:ext cx="31527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pomocné stĺpce pre výbery vo Faktura</a:t>
          </a:r>
          <a:r>
            <a:rPr lang="sk-SK" sz="1100" baseline="0"/>
            <a:t> sú skryté</a:t>
          </a:r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419100</xdr:colOff>
      <xdr:row>9</xdr:row>
      <xdr:rowOff>171449</xdr:rowOff>
    </xdr:from>
    <xdr:to>
      <xdr:col>11</xdr:col>
      <xdr:colOff>523875</xdr:colOff>
      <xdr:row>13</xdr:row>
      <xdr:rowOff>47624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1454230-A697-416E-9116-0FECFD8CDA33}"/>
            </a:ext>
          </a:extLst>
        </xdr:cNvPr>
        <xdr:cNvSpPr txBox="1"/>
      </xdr:nvSpPr>
      <xdr:spPr>
        <a:xfrm>
          <a:off x="4829175" y="1885949"/>
          <a:ext cx="31527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výberové zoznamy sú riešené pomocou Definovaných názvov, počítaných na základe pomocných stĺpcov v Tabuľke na "Data pro Fakturu"</a:t>
          </a: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Výrobce" xr10:uid="{DAB52CD8-399B-483D-A18D-31CBCFF960E1}" sourceName="Výrobce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Řada" xr10:uid="{760A7A58-0735-48FF-A800-B910B8B0F5BD}" sourceName="Řada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Výrobek" xr10:uid="{8D95D271-1D54-4AB9-A2D6-042445B0546A}" sourceName="Výrobek">
  <extLst>
    <x:ext xmlns:x15="http://schemas.microsoft.com/office/spreadsheetml/2010/11/main" uri="{2F2917AC-EB37-4324-AD4E-5DD8C200BD13}">
      <x15:tableSlicerCache tableId="2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ýrobce" xr10:uid="{001FDA02-BCCD-4C8B-89DB-88011303E0C6}" cache="Rýchly_filter_Výrobce" caption="Výrobce" rowHeight="241300"/>
  <slicer name="Řada" xr10:uid="{484107B8-B651-4560-8A28-E48BE99F9F2E}" cache="Rýchly_filter_Řada" caption="Řada" style="SlicerStyleLight2" rowHeight="241300"/>
  <slicer name="Výrobek" xr10:uid="{91B117C8-F514-4782-BF94-3FDBF59733EE}" cache="Rýchly_filter_Výrobek" caption="Výrobek" style="SlicerStyleLight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66C8A6-4A9A-4C00-9FFB-E0F94C2411AC}" name="tblData" displayName="tblData" ref="A1:D58" totalsRowShown="0">
  <autoFilter ref="A1:D58" xr:uid="{C73E9CAB-C80F-43FF-B5C8-832C14AB21AA}"/>
  <tableColumns count="4">
    <tableColumn id="1" xr3:uid="{87F28791-DEED-46FA-9726-F94297B4BCD1}" name="Výrobce"/>
    <tableColumn id="2" xr3:uid="{A265DE40-3BC9-4653-93F8-1CD8DE91AECB}" name="Řada"/>
    <tableColumn id="3" xr3:uid="{6696134C-541A-47CF-ACB4-374528215DCD}" name="Výrobek"/>
    <tableColumn id="4" xr3:uid="{B0721879-6207-43EC-BEE8-5EAD8AED4D60}" name="Cena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994732C-FF1B-44B8-8CE0-E2C3EDD215A1}" name="tblDataFakt" displayName="tblDataFakt" ref="A1:H58" totalsRowShown="0" headerRowDxfId="14">
  <autoFilter ref="A1:H58" xr:uid="{C73E9CAB-C80F-43FF-B5C8-832C14AB21A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FEDA7215-83C5-493E-9CA0-7B70982AF3FE}" name="Výrobce"/>
    <tableColumn id="2" xr3:uid="{2CF161B8-0CAD-4CE0-9194-A89D378BB068}" name="Řada"/>
    <tableColumn id="3" xr3:uid="{B17A9F24-D947-4C87-831B-B8FC1B08148A}" name="Výrobek"/>
    <tableColumn id="4" xr3:uid="{0EC1FAB0-24C1-4329-9980-713D7C1821C4}" name="Cena" dataDxfId="15"/>
    <tableColumn id="5" xr3:uid="{6212053D-1AEE-42D4-9DBA-83D63E333DB6}" name="HelpUniVýr" dataDxfId="13">
      <calculatedColumnFormula>IF(COUNTIF($A$2:$A2,tblDataFakt[[#This Row],[Výrobce]])=1,ROW($A1))</calculatedColumnFormula>
    </tableColumn>
    <tableColumn id="7" xr3:uid="{974F2C52-AF0F-4C40-A0D9-24F1601A29CE}" name="UniVýr" dataDxfId="11">
      <calculatedColumnFormula>IFERROR(INDEX(tblDataFakt[Výrobce],SMALL(tblDataFakt[HelpUniVýr],ROW(A1))),FALSE)</calculatedColumnFormula>
    </tableColumn>
    <tableColumn id="8" xr3:uid="{96350F39-C163-488C-967A-D069CD226004}" name="HelpUniŘad" dataDxfId="12">
      <calculatedColumnFormula>IF(COUNTIFS($A$2:$A2,tblDataFakt[[#This Row],[Výrobce]],$B$2:$B2,tblDataFakt[[#This Row],[Řada]])=1,ROW($A1))</calculatedColumnFormula>
    </tableColumn>
    <tableColumn id="6" xr3:uid="{3498B6BB-C5F3-4AB8-B52B-2731ADA80CE1}" name="UniŘad" dataDxfId="10">
      <calculatedColumnFormula>IFERROR(INDEX(tblDataFakt[Řada],SMALL(OFFSET(tblDataFakt[HelpUniŘad],MATCH(tblDataFakt[[#This Row],[Výrobce]],tblDataFakt[Výrobce],0)-1,,COUNTIF(tblDataFakt[Výrobce],tblDataFakt[[#This Row],[Výrobce]])),COUNTIF($A$2:$A2,tblDataFakt[[#This Row],[Výrobce]]))),FALSE)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0467C5-9890-4C85-96CF-0964531711A3}" name="Tabuľka3" displayName="Tabuľka3" ref="A10:F21" totalsRowShown="0" headerRowDxfId="5">
  <autoFilter ref="A10:F21" xr:uid="{A3721ED2-0324-4B03-A469-FEB9B4C8410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E93545F5-2588-4055-BEB3-2B8554DDDF1C}" name="Položka" dataDxfId="6">
      <calculatedColumnFormula>IF(COUNTA(Tabuľka3[[#This Row],[Výrobce]:[Množství]])=4,COUNT($A$10:$A10)+1,"")</calculatedColumnFormula>
    </tableColumn>
    <tableColumn id="2" xr3:uid="{7E04E566-A85D-432D-A725-4A44DE234ABF}" name="Výrobce"/>
    <tableColumn id="3" xr3:uid="{0F6C6B22-0685-4E99-9599-5FF08D812BC8}" name="Řada"/>
    <tableColumn id="4" xr3:uid="{C47F6FD4-204E-446A-A173-A669DCDEA737}" name="Výrobek" dataDxfId="9"/>
    <tableColumn id="5" xr3:uid="{DBDC4D2E-2628-468A-B804-F01A969B5D6F}" name="Množství" dataDxfId="7"/>
    <tableColumn id="6" xr3:uid="{BDF0388E-65F7-4D5C-9960-F8DF59651AA1}" name="Cena" dataDxfId="8">
      <calculatedColumnFormula>IF(Tabuľka3[[#This Row],[Položka]]="","",SUMIFS(tblDataFakt[Cena],tblDataFakt[Výrobce],Tabuľka3[[#This Row],[Výrobce]],tblDataFakt[Řada],Tabuľka3[[#This Row],[Řada]],tblDataFakt[Výrobek],Tabuľka3[[#This Row],[Výrobek]])*Tabuľka3[[#This Row],[Množství]])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8057-B8BE-43CB-8BF9-359755C14E45}">
  <sheetPr codeName="Hárok1"/>
  <dimension ref="A1:D58"/>
  <sheetViews>
    <sheetView workbookViewId="0">
      <selection activeCell="G15" sqref="G15"/>
    </sheetView>
  </sheetViews>
  <sheetFormatPr defaultRowHeight="15" x14ac:dyDescent="0.25"/>
  <cols>
    <col min="1" max="1" width="13.42578125" customWidth="1"/>
    <col min="2" max="2" width="13.28515625" customWidth="1"/>
    <col min="3" max="3" width="11.7109375" customWidth="1"/>
    <col min="4" max="4" width="11.42578125" customWidth="1"/>
  </cols>
  <sheetData>
    <row r="1" spans="1:4" x14ac:dyDescent="0.25">
      <c r="A1" t="s">
        <v>0</v>
      </c>
      <c r="B1" s="2" t="s">
        <v>1</v>
      </c>
      <c r="C1" s="3" t="s">
        <v>2</v>
      </c>
      <c r="D1" t="s">
        <v>13</v>
      </c>
    </row>
    <row r="2" spans="1:4" x14ac:dyDescent="0.25">
      <c r="A2" t="s">
        <v>3</v>
      </c>
      <c r="B2" t="s">
        <v>21</v>
      </c>
      <c r="C2" t="s">
        <v>22</v>
      </c>
      <c r="D2" s="4">
        <v>1919</v>
      </c>
    </row>
    <row r="3" spans="1:4" x14ac:dyDescent="0.25">
      <c r="A3" t="s">
        <v>3</v>
      </c>
      <c r="B3" t="s">
        <v>21</v>
      </c>
      <c r="C3" t="s">
        <v>23</v>
      </c>
      <c r="D3" s="4">
        <v>1499</v>
      </c>
    </row>
    <row r="4" spans="1:4" x14ac:dyDescent="0.25">
      <c r="A4" t="s">
        <v>3</v>
      </c>
      <c r="B4" t="s">
        <v>21</v>
      </c>
      <c r="C4" t="s">
        <v>24</v>
      </c>
      <c r="D4" s="4">
        <v>998.9</v>
      </c>
    </row>
    <row r="5" spans="1:4" x14ac:dyDescent="0.25">
      <c r="A5" t="s">
        <v>3</v>
      </c>
      <c r="B5" t="s">
        <v>21</v>
      </c>
      <c r="C5" t="s">
        <v>25</v>
      </c>
      <c r="D5" s="4">
        <v>1039.1199999999999</v>
      </c>
    </row>
    <row r="6" spans="1:4" x14ac:dyDescent="0.25">
      <c r="A6" t="s">
        <v>3</v>
      </c>
      <c r="B6" t="s">
        <v>5</v>
      </c>
      <c r="C6" t="s">
        <v>17</v>
      </c>
      <c r="D6" s="4">
        <v>3499</v>
      </c>
    </row>
    <row r="7" spans="1:4" x14ac:dyDescent="0.25">
      <c r="A7" t="s">
        <v>3</v>
      </c>
      <c r="B7" t="s">
        <v>5</v>
      </c>
      <c r="C7" t="s">
        <v>18</v>
      </c>
      <c r="D7" s="4">
        <v>484.9</v>
      </c>
    </row>
    <row r="8" spans="1:4" x14ac:dyDescent="0.25">
      <c r="A8" t="s">
        <v>3</v>
      </c>
      <c r="B8" t="s">
        <v>5</v>
      </c>
      <c r="C8" t="s">
        <v>19</v>
      </c>
      <c r="D8" s="4">
        <v>1649</v>
      </c>
    </row>
    <row r="9" spans="1:4" x14ac:dyDescent="0.25">
      <c r="A9" t="s">
        <v>3</v>
      </c>
      <c r="B9" t="s">
        <v>5</v>
      </c>
      <c r="C9" t="s">
        <v>20</v>
      </c>
      <c r="D9" s="4">
        <v>580.9</v>
      </c>
    </row>
    <row r="10" spans="1:4" x14ac:dyDescent="0.25">
      <c r="A10" t="s">
        <v>3</v>
      </c>
      <c r="B10" t="s">
        <v>6</v>
      </c>
      <c r="C10" s="1" t="s">
        <v>14</v>
      </c>
      <c r="D10" s="4">
        <v>1599</v>
      </c>
    </row>
    <row r="11" spans="1:4" x14ac:dyDescent="0.25">
      <c r="A11" t="s">
        <v>3</v>
      </c>
      <c r="B11" t="s">
        <v>6</v>
      </c>
      <c r="C11" t="s">
        <v>11</v>
      </c>
      <c r="D11" s="4">
        <v>7699</v>
      </c>
    </row>
    <row r="12" spans="1:4" x14ac:dyDescent="0.25">
      <c r="A12" t="s">
        <v>3</v>
      </c>
      <c r="B12" t="s">
        <v>6</v>
      </c>
      <c r="C12" t="s">
        <v>15</v>
      </c>
      <c r="D12" s="4">
        <v>5499</v>
      </c>
    </row>
    <row r="13" spans="1:4" x14ac:dyDescent="0.25">
      <c r="A13" t="s">
        <v>3</v>
      </c>
      <c r="B13" t="s">
        <v>6</v>
      </c>
      <c r="C13" t="s">
        <v>16</v>
      </c>
      <c r="D13" s="4">
        <v>2849</v>
      </c>
    </row>
    <row r="14" spans="1:4" x14ac:dyDescent="0.25">
      <c r="A14" t="s">
        <v>3</v>
      </c>
      <c r="B14" t="s">
        <v>7</v>
      </c>
      <c r="C14" t="s">
        <v>26</v>
      </c>
      <c r="D14" s="4">
        <v>238.9</v>
      </c>
    </row>
    <row r="15" spans="1:4" x14ac:dyDescent="0.25">
      <c r="A15" t="s">
        <v>3</v>
      </c>
      <c r="B15" t="s">
        <v>7</v>
      </c>
      <c r="C15" t="s">
        <v>27</v>
      </c>
      <c r="D15" s="4">
        <v>348.9</v>
      </c>
    </row>
    <row r="16" spans="1:4" x14ac:dyDescent="0.25">
      <c r="A16" t="s">
        <v>3</v>
      </c>
      <c r="B16" t="s">
        <v>7</v>
      </c>
      <c r="C16" t="s">
        <v>28</v>
      </c>
      <c r="D16" s="4">
        <v>400.76</v>
      </c>
    </row>
    <row r="17" spans="1:4" x14ac:dyDescent="0.25">
      <c r="A17" t="s">
        <v>3</v>
      </c>
      <c r="B17" t="s">
        <v>7</v>
      </c>
      <c r="C17" t="s">
        <v>29</v>
      </c>
      <c r="D17" s="4">
        <v>508.28</v>
      </c>
    </row>
    <row r="18" spans="1:4" x14ac:dyDescent="0.25">
      <c r="A18" t="s">
        <v>3</v>
      </c>
      <c r="B18" t="s">
        <v>8</v>
      </c>
      <c r="C18" t="s">
        <v>9</v>
      </c>
      <c r="D18" s="4">
        <v>3899</v>
      </c>
    </row>
    <row r="19" spans="1:4" x14ac:dyDescent="0.25">
      <c r="A19" t="s">
        <v>3</v>
      </c>
      <c r="B19" t="s">
        <v>8</v>
      </c>
      <c r="C19" t="s">
        <v>10</v>
      </c>
      <c r="D19" s="4">
        <v>2849</v>
      </c>
    </row>
    <row r="20" spans="1:4" x14ac:dyDescent="0.25">
      <c r="A20" t="s">
        <v>3</v>
      </c>
      <c r="B20" t="s">
        <v>8</v>
      </c>
      <c r="C20" t="s">
        <v>11</v>
      </c>
      <c r="D20" s="4">
        <v>7699</v>
      </c>
    </row>
    <row r="21" spans="1:4" x14ac:dyDescent="0.25">
      <c r="A21" t="s">
        <v>3</v>
      </c>
      <c r="B21" t="s">
        <v>8</v>
      </c>
      <c r="C21" t="s">
        <v>12</v>
      </c>
      <c r="D21" s="4">
        <v>7349</v>
      </c>
    </row>
    <row r="22" spans="1:4" x14ac:dyDescent="0.25">
      <c r="A22" t="s">
        <v>30</v>
      </c>
      <c r="B22" t="s">
        <v>4</v>
      </c>
      <c r="C22" t="s">
        <v>33</v>
      </c>
      <c r="D22" s="4">
        <v>1399</v>
      </c>
    </row>
    <row r="23" spans="1:4" x14ac:dyDescent="0.25">
      <c r="A23" t="s">
        <v>30</v>
      </c>
      <c r="B23" t="s">
        <v>4</v>
      </c>
      <c r="C23" t="s">
        <v>34</v>
      </c>
      <c r="D23" s="4">
        <v>948.9</v>
      </c>
    </row>
    <row r="24" spans="1:4" x14ac:dyDescent="0.25">
      <c r="A24" t="s">
        <v>30</v>
      </c>
      <c r="B24" t="s">
        <v>4</v>
      </c>
      <c r="C24" t="s">
        <v>35</v>
      </c>
      <c r="D24" s="4">
        <v>919</v>
      </c>
    </row>
    <row r="25" spans="1:4" x14ac:dyDescent="0.25">
      <c r="A25" t="s">
        <v>30</v>
      </c>
      <c r="B25" t="s">
        <v>4</v>
      </c>
      <c r="C25" t="s">
        <v>36</v>
      </c>
      <c r="D25" s="4">
        <v>1399</v>
      </c>
    </row>
    <row r="26" spans="1:4" x14ac:dyDescent="0.25">
      <c r="A26" t="s">
        <v>30</v>
      </c>
      <c r="B26" t="s">
        <v>31</v>
      </c>
      <c r="C26" t="s">
        <v>37</v>
      </c>
      <c r="D26" s="4">
        <v>1099</v>
      </c>
    </row>
    <row r="27" spans="1:4" x14ac:dyDescent="0.25">
      <c r="A27" t="s">
        <v>30</v>
      </c>
      <c r="B27" t="s">
        <v>31</v>
      </c>
      <c r="C27" t="s">
        <v>38</v>
      </c>
      <c r="D27" s="4">
        <v>1999</v>
      </c>
    </row>
    <row r="28" spans="1:4" x14ac:dyDescent="0.25">
      <c r="A28" t="s">
        <v>30</v>
      </c>
      <c r="B28" t="s">
        <v>31</v>
      </c>
      <c r="C28" t="s">
        <v>39</v>
      </c>
      <c r="D28" s="4">
        <v>1199</v>
      </c>
    </row>
    <row r="29" spans="1:4" x14ac:dyDescent="0.25">
      <c r="A29" t="s">
        <v>30</v>
      </c>
      <c r="B29" t="s">
        <v>31</v>
      </c>
      <c r="C29" t="s">
        <v>40</v>
      </c>
      <c r="D29" s="4">
        <v>999</v>
      </c>
    </row>
    <row r="30" spans="1:4" x14ac:dyDescent="0.25">
      <c r="A30" t="s">
        <v>30</v>
      </c>
      <c r="B30" t="s">
        <v>32</v>
      </c>
      <c r="C30" t="s">
        <v>41</v>
      </c>
      <c r="D30" s="4">
        <v>649</v>
      </c>
    </row>
    <row r="31" spans="1:4" x14ac:dyDescent="0.25">
      <c r="A31" t="s">
        <v>30</v>
      </c>
      <c r="B31" t="s">
        <v>32</v>
      </c>
      <c r="C31" t="s">
        <v>42</v>
      </c>
      <c r="D31" s="4">
        <v>1019</v>
      </c>
    </row>
    <row r="32" spans="1:4" x14ac:dyDescent="0.25">
      <c r="A32" t="s">
        <v>30</v>
      </c>
      <c r="B32" t="s">
        <v>32</v>
      </c>
      <c r="C32" t="s">
        <v>43</v>
      </c>
      <c r="D32" s="4">
        <v>439</v>
      </c>
    </row>
    <row r="33" spans="1:4" x14ac:dyDescent="0.25">
      <c r="A33" t="s">
        <v>30</v>
      </c>
      <c r="B33" t="s">
        <v>32</v>
      </c>
      <c r="C33" t="s">
        <v>44</v>
      </c>
      <c r="D33" s="4">
        <v>399</v>
      </c>
    </row>
    <row r="34" spans="1:4" x14ac:dyDescent="0.25">
      <c r="A34" t="s">
        <v>30</v>
      </c>
      <c r="B34" t="s">
        <v>8</v>
      </c>
      <c r="C34" t="s">
        <v>45</v>
      </c>
      <c r="D34" s="4">
        <v>2299</v>
      </c>
    </row>
    <row r="35" spans="1:4" x14ac:dyDescent="0.25">
      <c r="A35" t="s">
        <v>30</v>
      </c>
      <c r="B35" t="s">
        <v>8</v>
      </c>
      <c r="C35" t="s">
        <v>46</v>
      </c>
      <c r="D35" s="4">
        <v>5399</v>
      </c>
    </row>
    <row r="36" spans="1:4" x14ac:dyDescent="0.25">
      <c r="A36" t="s">
        <v>30</v>
      </c>
      <c r="B36" t="s">
        <v>8</v>
      </c>
      <c r="C36" t="s">
        <v>47</v>
      </c>
      <c r="D36" s="4">
        <v>3864.07</v>
      </c>
    </row>
    <row r="37" spans="1:4" x14ac:dyDescent="0.25">
      <c r="A37" t="s">
        <v>30</v>
      </c>
      <c r="B37" t="s">
        <v>8</v>
      </c>
      <c r="C37" t="s">
        <v>48</v>
      </c>
      <c r="D37" s="4">
        <v>19699</v>
      </c>
    </row>
    <row r="38" spans="1:4" x14ac:dyDescent="0.25">
      <c r="A38" t="s">
        <v>30</v>
      </c>
      <c r="B38" t="s">
        <v>49</v>
      </c>
      <c r="C38" t="s">
        <v>50</v>
      </c>
      <c r="D38" s="4">
        <v>239.9</v>
      </c>
    </row>
    <row r="39" spans="1:4" x14ac:dyDescent="0.25">
      <c r="A39" t="s">
        <v>30</v>
      </c>
      <c r="B39" t="s">
        <v>49</v>
      </c>
      <c r="C39" t="s">
        <v>51</v>
      </c>
      <c r="D39" s="4">
        <v>259</v>
      </c>
    </row>
    <row r="40" spans="1:4" x14ac:dyDescent="0.25">
      <c r="A40" t="s">
        <v>30</v>
      </c>
      <c r="B40" t="s">
        <v>49</v>
      </c>
      <c r="C40" t="s">
        <v>52</v>
      </c>
      <c r="D40" s="4">
        <v>236.9</v>
      </c>
    </row>
    <row r="41" spans="1:4" x14ac:dyDescent="0.25">
      <c r="A41" t="s">
        <v>30</v>
      </c>
      <c r="B41" t="s">
        <v>49</v>
      </c>
      <c r="C41" t="s">
        <v>52</v>
      </c>
      <c r="D41" s="4">
        <v>206.69</v>
      </c>
    </row>
    <row r="42" spans="1:4" x14ac:dyDescent="0.25">
      <c r="A42" t="s">
        <v>53</v>
      </c>
      <c r="B42" t="s">
        <v>54</v>
      </c>
      <c r="C42" t="s">
        <v>71</v>
      </c>
      <c r="D42" s="4">
        <v>628.9</v>
      </c>
    </row>
    <row r="43" spans="1:4" x14ac:dyDescent="0.25">
      <c r="A43" t="s">
        <v>53</v>
      </c>
      <c r="B43" t="s">
        <v>54</v>
      </c>
      <c r="C43" t="s">
        <v>72</v>
      </c>
      <c r="D43" s="4">
        <v>318.89999999999998</v>
      </c>
    </row>
    <row r="44" spans="1:4" x14ac:dyDescent="0.25">
      <c r="A44" t="s">
        <v>53</v>
      </c>
      <c r="B44" t="s">
        <v>54</v>
      </c>
      <c r="C44" t="s">
        <v>73</v>
      </c>
      <c r="D44" s="4">
        <v>1611.61</v>
      </c>
    </row>
    <row r="45" spans="1:4" x14ac:dyDescent="0.25">
      <c r="A45" t="s">
        <v>53</v>
      </c>
      <c r="B45" t="s">
        <v>54</v>
      </c>
      <c r="C45" t="s">
        <v>74</v>
      </c>
      <c r="D45" s="4">
        <v>2364.71</v>
      </c>
    </row>
    <row r="46" spans="1:4" x14ac:dyDescent="0.25">
      <c r="A46" t="s">
        <v>53</v>
      </c>
      <c r="B46" t="s">
        <v>4</v>
      </c>
      <c r="C46" t="s">
        <v>61</v>
      </c>
      <c r="D46" s="4">
        <v>899</v>
      </c>
    </row>
    <row r="47" spans="1:4" x14ac:dyDescent="0.25">
      <c r="A47" t="s">
        <v>53</v>
      </c>
      <c r="B47" t="s">
        <v>4</v>
      </c>
      <c r="C47" t="s">
        <v>62</v>
      </c>
      <c r="D47" s="4">
        <v>1189</v>
      </c>
    </row>
    <row r="48" spans="1:4" x14ac:dyDescent="0.25">
      <c r="A48" t="s">
        <v>53</v>
      </c>
      <c r="B48" t="s">
        <v>4</v>
      </c>
      <c r="C48" t="s">
        <v>63</v>
      </c>
      <c r="D48" s="4">
        <v>968.9</v>
      </c>
    </row>
    <row r="49" spans="1:4" x14ac:dyDescent="0.25">
      <c r="A49" t="s">
        <v>53</v>
      </c>
      <c r="B49" t="s">
        <v>4</v>
      </c>
      <c r="C49" t="s">
        <v>64</v>
      </c>
      <c r="D49" s="4">
        <v>2299</v>
      </c>
    </row>
    <row r="50" spans="1:4" x14ac:dyDescent="0.25">
      <c r="A50" t="s">
        <v>53</v>
      </c>
      <c r="B50" t="s">
        <v>55</v>
      </c>
      <c r="C50" t="s">
        <v>65</v>
      </c>
      <c r="D50" s="4">
        <v>1732</v>
      </c>
    </row>
    <row r="51" spans="1:4" x14ac:dyDescent="0.25">
      <c r="A51" t="s">
        <v>53</v>
      </c>
      <c r="B51" t="s">
        <v>66</v>
      </c>
      <c r="C51" t="s">
        <v>67</v>
      </c>
      <c r="D51" s="4">
        <v>1037</v>
      </c>
    </row>
    <row r="52" spans="1:4" x14ac:dyDescent="0.25">
      <c r="A52" t="s">
        <v>53</v>
      </c>
      <c r="B52" t="s">
        <v>66</v>
      </c>
      <c r="C52" t="s">
        <v>68</v>
      </c>
      <c r="D52" s="4">
        <v>949</v>
      </c>
    </row>
    <row r="53" spans="1:4" x14ac:dyDescent="0.25">
      <c r="A53" t="s">
        <v>53</v>
      </c>
      <c r="B53" t="s">
        <v>66</v>
      </c>
      <c r="C53" t="s">
        <v>69</v>
      </c>
      <c r="D53" s="4">
        <v>806.63</v>
      </c>
    </row>
    <row r="54" spans="1:4" x14ac:dyDescent="0.25">
      <c r="A54" t="s">
        <v>53</v>
      </c>
      <c r="B54" t="s">
        <v>66</v>
      </c>
      <c r="C54" t="s">
        <v>70</v>
      </c>
      <c r="D54" s="4">
        <v>959</v>
      </c>
    </row>
    <row r="55" spans="1:4" x14ac:dyDescent="0.25">
      <c r="A55" t="s">
        <v>53</v>
      </c>
      <c r="B55" t="s">
        <v>56</v>
      </c>
      <c r="C55" t="s">
        <v>57</v>
      </c>
      <c r="D55" s="4">
        <v>279.89999999999998</v>
      </c>
    </row>
    <row r="56" spans="1:4" x14ac:dyDescent="0.25">
      <c r="A56" t="s">
        <v>53</v>
      </c>
      <c r="B56" t="s">
        <v>56</v>
      </c>
      <c r="C56" t="s">
        <v>58</v>
      </c>
      <c r="D56" s="4">
        <v>129.9</v>
      </c>
    </row>
    <row r="57" spans="1:4" x14ac:dyDescent="0.25">
      <c r="A57" t="s">
        <v>53</v>
      </c>
      <c r="B57" t="s">
        <v>56</v>
      </c>
      <c r="C57" t="s">
        <v>59</v>
      </c>
      <c r="D57" s="4">
        <v>1249</v>
      </c>
    </row>
    <row r="58" spans="1:4" x14ac:dyDescent="0.25">
      <c r="A58" t="s">
        <v>53</v>
      </c>
      <c r="B58" t="s">
        <v>56</v>
      </c>
      <c r="C58" t="s">
        <v>60</v>
      </c>
      <c r="D58" s="4">
        <v>358.9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ACFF5-16B4-4D5B-B563-D7C00DA37AE0}">
  <sheetPr codeName="Hárok3"/>
  <dimension ref="A1:H58"/>
  <sheetViews>
    <sheetView workbookViewId="0">
      <selection activeCell="M15" sqref="M15"/>
    </sheetView>
  </sheetViews>
  <sheetFormatPr defaultRowHeight="15" x14ac:dyDescent="0.25"/>
  <cols>
    <col min="1" max="1" width="13.42578125" customWidth="1"/>
    <col min="2" max="2" width="13.28515625" customWidth="1"/>
    <col min="3" max="3" width="11.7109375" customWidth="1"/>
    <col min="4" max="4" width="11.42578125" customWidth="1"/>
    <col min="5" max="8" width="0" hidden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13</v>
      </c>
      <c r="E1" s="1" t="s">
        <v>82</v>
      </c>
      <c r="F1" s="1" t="s">
        <v>80</v>
      </c>
      <c r="G1" s="1" t="s">
        <v>83</v>
      </c>
      <c r="H1" s="1" t="s">
        <v>81</v>
      </c>
    </row>
    <row r="2" spans="1:8" x14ac:dyDescent="0.25">
      <c r="A2" t="s">
        <v>3</v>
      </c>
      <c r="B2" t="s">
        <v>21</v>
      </c>
      <c r="C2" t="s">
        <v>22</v>
      </c>
      <c r="D2" s="4">
        <v>1919</v>
      </c>
      <c r="E2">
        <f>IF(COUNTIF($A$2:$A2,tblDataFakt[[#This Row],[Výrobce]])=1,ROW($A1))</f>
        <v>1</v>
      </c>
      <c r="F2" t="str">
        <f>IFERROR(INDEX(tblDataFakt[Výrobce],SMALL(tblDataFakt[HelpUniVýr],ROW(A1))),FALSE)</f>
        <v>Samsung</v>
      </c>
      <c r="G2">
        <f>IF(COUNTIFS($A$2:$A2,tblDataFakt[[#This Row],[Výrobce]],$B$2:$B2,tblDataFakt[[#This Row],[Řada]])=1,ROW($A1))</f>
        <v>1</v>
      </c>
      <c r="H2" t="str">
        <f ca="1">IFERROR(INDEX(tblDataFakt[Řada],SMALL(OFFSET(tblDataFakt[HelpUniŘad],MATCH(tblDataFakt[[#This Row],[Výrobce]],tblDataFakt[Výrobce],0)-1,,COUNTIF(tblDataFakt[Výrobce],tblDataFakt[[#This Row],[Výrobce]])),COUNTIF($A$2:$A2,tblDataFakt[[#This Row],[Výrobce]]))),FALSE)</f>
        <v>Lifestyle</v>
      </c>
    </row>
    <row r="3" spans="1:8" x14ac:dyDescent="0.25">
      <c r="A3" t="s">
        <v>3</v>
      </c>
      <c r="B3" t="s">
        <v>21</v>
      </c>
      <c r="C3" t="s">
        <v>23</v>
      </c>
      <c r="D3" s="4">
        <v>1499</v>
      </c>
      <c r="E3" t="b">
        <f>IF(COUNTIF($A$2:$A3,tblDataFakt[[#This Row],[Výrobce]])=1,ROW($A2))</f>
        <v>0</v>
      </c>
      <c r="F3" t="str">
        <f>IFERROR(INDEX(tblDataFakt[Výrobce],SMALL(tblDataFakt[HelpUniVýr],ROW(A2))),FALSE)</f>
        <v>LG</v>
      </c>
      <c r="G3" t="b">
        <f>IF(COUNTIFS($A$2:$A3,tblDataFakt[[#This Row],[Výrobce]],$B$2:$B3,tblDataFakt[[#This Row],[Řada]])=1,ROW($A2))</f>
        <v>0</v>
      </c>
      <c r="H3" t="str">
        <f ca="1">IFERROR(INDEX(tblDataFakt[Řada],SMALL(OFFSET(tblDataFakt[HelpUniŘad],MATCH(tblDataFakt[[#This Row],[Výrobce]],tblDataFakt[Výrobce],0)-1,,COUNTIF(tblDataFakt[Výrobce],tblDataFakt[[#This Row],[Výrobce]])),COUNTIF($A$2:$A3,tblDataFakt[[#This Row],[Výrobce]]))),FALSE)</f>
        <v>QLED</v>
      </c>
    </row>
    <row r="4" spans="1:8" x14ac:dyDescent="0.25">
      <c r="A4" t="s">
        <v>3</v>
      </c>
      <c r="B4" t="s">
        <v>21</v>
      </c>
      <c r="C4" t="s">
        <v>24</v>
      </c>
      <c r="D4" s="4">
        <v>998.9</v>
      </c>
      <c r="E4" t="b">
        <f>IF(COUNTIF($A$2:$A4,tblDataFakt[[#This Row],[Výrobce]])=1,ROW($A3))</f>
        <v>0</v>
      </c>
      <c r="F4" t="str">
        <f>IFERROR(INDEX(tblDataFakt[Výrobce],SMALL(tblDataFakt[HelpUniVýr],ROW(A3))),FALSE)</f>
        <v>Philips</v>
      </c>
      <c r="G4" t="b">
        <f>IF(COUNTIFS($A$2:$A4,tblDataFakt[[#This Row],[Výrobce]],$B$2:$B4,tblDataFakt[[#This Row],[Řada]])=1,ROW($A3))</f>
        <v>0</v>
      </c>
      <c r="H4" t="str">
        <f ca="1">IFERROR(INDEX(tblDataFakt[Řada],SMALL(OFFSET(tblDataFakt[HelpUniŘad],MATCH(tblDataFakt[[#This Row],[Výrobce]],tblDataFakt[Výrobce],0)-1,,COUNTIF(tblDataFakt[Výrobce],tblDataFakt[[#This Row],[Výrobce]])),COUNTIF($A$2:$A4,tblDataFakt[[#This Row],[Výrobce]]))),FALSE)</f>
        <v>NeoQLED</v>
      </c>
    </row>
    <row r="5" spans="1:8" x14ac:dyDescent="0.25">
      <c r="A5" t="s">
        <v>3</v>
      </c>
      <c r="B5" t="s">
        <v>21</v>
      </c>
      <c r="C5" t="s">
        <v>25</v>
      </c>
      <c r="D5" s="4">
        <v>1039.1199999999999</v>
      </c>
      <c r="E5" t="b">
        <f>IF(COUNTIF($A$2:$A5,tblDataFakt[[#This Row],[Výrobce]])=1,ROW($A4))</f>
        <v>0</v>
      </c>
      <c r="F5" t="b">
        <f>IFERROR(INDEX(tblDataFakt[Výrobce],SMALL(tblDataFakt[HelpUniVýr],ROW(A4))),FALSE)</f>
        <v>0</v>
      </c>
      <c r="G5" t="b">
        <f>IF(COUNTIFS($A$2:$A5,tblDataFakt[[#This Row],[Výrobce]],$B$2:$B5,tblDataFakt[[#This Row],[Řada]])=1,ROW($A4))</f>
        <v>0</v>
      </c>
      <c r="H5" t="str">
        <f ca="1">IFERROR(INDEX(tblDataFakt[Řada],SMALL(OFFSET(tblDataFakt[HelpUniŘad],MATCH(tblDataFakt[[#This Row],[Výrobce]],tblDataFakt[Výrobce],0)-1,,COUNTIF(tblDataFakt[Výrobce],tblDataFakt[[#This Row],[Výrobce]])),COUNTIF($A$2:$A5,tblDataFakt[[#This Row],[Výrobce]]))),FALSE)</f>
        <v>LED</v>
      </c>
    </row>
    <row r="6" spans="1:8" x14ac:dyDescent="0.25">
      <c r="A6" t="s">
        <v>3</v>
      </c>
      <c r="B6" t="s">
        <v>5</v>
      </c>
      <c r="C6" t="s">
        <v>17</v>
      </c>
      <c r="D6" s="4">
        <v>3499</v>
      </c>
      <c r="E6" t="b">
        <f>IF(COUNTIF($A$2:$A6,tblDataFakt[[#This Row],[Výrobce]])=1,ROW($A5))</f>
        <v>0</v>
      </c>
      <c r="F6" t="b">
        <f>IFERROR(INDEX(tblDataFakt[Výrobce],SMALL(tblDataFakt[HelpUniVýr],ROW(A5))),FALSE)</f>
        <v>0</v>
      </c>
      <c r="G6">
        <f>IF(COUNTIFS($A$2:$A6,tblDataFakt[[#This Row],[Výrobce]],$B$2:$B6,tblDataFakt[[#This Row],[Řada]])=1,ROW($A5))</f>
        <v>5</v>
      </c>
      <c r="H6" t="str">
        <f ca="1">IFERROR(INDEX(tblDataFakt[Řada],SMALL(OFFSET(tblDataFakt[HelpUniŘad],MATCH(tblDataFakt[[#This Row],[Výrobce]],tblDataFakt[Výrobce],0)-1,,COUNTIF(tblDataFakt[Výrobce],tblDataFakt[[#This Row],[Výrobce]])),COUNTIF($A$2:$A6,tblDataFakt[[#This Row],[Výrobce]]))),FALSE)</f>
        <v>8K</v>
      </c>
    </row>
    <row r="7" spans="1:8" x14ac:dyDescent="0.25">
      <c r="A7" t="s">
        <v>3</v>
      </c>
      <c r="B7" t="s">
        <v>5</v>
      </c>
      <c r="C7" t="s">
        <v>18</v>
      </c>
      <c r="D7" s="4">
        <v>484.9</v>
      </c>
      <c r="E7" t="b">
        <f>IF(COUNTIF($A$2:$A7,tblDataFakt[[#This Row],[Výrobce]])=1,ROW($A6))</f>
        <v>0</v>
      </c>
      <c r="F7" t="b">
        <f>IFERROR(INDEX(tblDataFakt[Výrobce],SMALL(tblDataFakt[HelpUniVýr],ROW(A6))),FALSE)</f>
        <v>0</v>
      </c>
      <c r="G7" t="b">
        <f>IF(COUNTIFS($A$2:$A7,tblDataFakt[[#This Row],[Výrobce]],$B$2:$B7,tblDataFakt[[#This Row],[Řada]])=1,ROW($A6))</f>
        <v>0</v>
      </c>
      <c r="H7" t="b">
        <f ca="1">IFERROR(INDEX(tblDataFakt[Řada],SMALL(OFFSET(tblDataFakt[HelpUniŘad],MATCH(tblDataFakt[[#This Row],[Výrobce]],tblDataFakt[Výrobce],0)-1,,COUNTIF(tblDataFakt[Výrobce],tblDataFakt[[#This Row],[Výrobce]])),COUNTIF($A$2:$A7,tblDataFakt[[#This Row],[Výrobce]]))),FALSE)</f>
        <v>0</v>
      </c>
    </row>
    <row r="8" spans="1:8" x14ac:dyDescent="0.25">
      <c r="A8" t="s">
        <v>3</v>
      </c>
      <c r="B8" t="s">
        <v>5</v>
      </c>
      <c r="C8" t="s">
        <v>19</v>
      </c>
      <c r="D8" s="4">
        <v>1649</v>
      </c>
      <c r="E8" t="b">
        <f>IF(COUNTIF($A$2:$A8,tblDataFakt[[#This Row],[Výrobce]])=1,ROW($A7))</f>
        <v>0</v>
      </c>
      <c r="F8" t="b">
        <f>IFERROR(INDEX(tblDataFakt[Výrobce],SMALL(tblDataFakt[HelpUniVýr],ROW(A7))),FALSE)</f>
        <v>0</v>
      </c>
      <c r="G8" t="b">
        <f>IF(COUNTIFS($A$2:$A8,tblDataFakt[[#This Row],[Výrobce]],$B$2:$B8,tblDataFakt[[#This Row],[Řada]])=1,ROW($A7))</f>
        <v>0</v>
      </c>
      <c r="H8" t="b">
        <f ca="1">IFERROR(INDEX(tblDataFakt[Řada],SMALL(OFFSET(tblDataFakt[HelpUniŘad],MATCH(tblDataFakt[[#This Row],[Výrobce]],tblDataFakt[Výrobce],0)-1,,COUNTIF(tblDataFakt[Výrobce],tblDataFakt[[#This Row],[Výrobce]])),COUNTIF($A$2:$A8,tblDataFakt[[#This Row],[Výrobce]]))),FALSE)</f>
        <v>0</v>
      </c>
    </row>
    <row r="9" spans="1:8" x14ac:dyDescent="0.25">
      <c r="A9" t="s">
        <v>3</v>
      </c>
      <c r="B9" t="s">
        <v>5</v>
      </c>
      <c r="C9" t="s">
        <v>20</v>
      </c>
      <c r="D9" s="4">
        <v>580.9</v>
      </c>
      <c r="E9" t="b">
        <f>IF(COUNTIF($A$2:$A9,tblDataFakt[[#This Row],[Výrobce]])=1,ROW($A8))</f>
        <v>0</v>
      </c>
      <c r="F9" t="b">
        <f>IFERROR(INDEX(tblDataFakt[Výrobce],SMALL(tblDataFakt[HelpUniVýr],ROW(A8))),FALSE)</f>
        <v>0</v>
      </c>
      <c r="G9" t="b">
        <f>IF(COUNTIFS($A$2:$A9,tblDataFakt[[#This Row],[Výrobce]],$B$2:$B9,tblDataFakt[[#This Row],[Řada]])=1,ROW($A8))</f>
        <v>0</v>
      </c>
      <c r="H9" t="b">
        <f ca="1">IFERROR(INDEX(tblDataFakt[Řada],SMALL(OFFSET(tblDataFakt[HelpUniŘad],MATCH(tblDataFakt[[#This Row],[Výrobce]],tblDataFakt[Výrobce],0)-1,,COUNTIF(tblDataFakt[Výrobce],tblDataFakt[[#This Row],[Výrobce]])),COUNTIF($A$2:$A9,tblDataFakt[[#This Row],[Výrobce]]))),FALSE)</f>
        <v>0</v>
      </c>
    </row>
    <row r="10" spans="1:8" x14ac:dyDescent="0.25">
      <c r="A10" t="s">
        <v>3</v>
      </c>
      <c r="B10" t="s">
        <v>6</v>
      </c>
      <c r="C10" s="1" t="s">
        <v>14</v>
      </c>
      <c r="D10" s="4">
        <v>1599</v>
      </c>
      <c r="E10" t="b">
        <f>IF(COUNTIF($A$2:$A10,tblDataFakt[[#This Row],[Výrobce]])=1,ROW($A9))</f>
        <v>0</v>
      </c>
      <c r="F10" t="b">
        <f>IFERROR(INDEX(tblDataFakt[Výrobce],SMALL(tblDataFakt[HelpUniVýr],ROW(A9))),FALSE)</f>
        <v>0</v>
      </c>
      <c r="G10">
        <f>IF(COUNTIFS($A$2:$A10,tblDataFakt[[#This Row],[Výrobce]],$B$2:$B10,tblDataFakt[[#This Row],[Řada]])=1,ROW($A9))</f>
        <v>9</v>
      </c>
      <c r="H10" t="b">
        <f ca="1">IFERROR(INDEX(tblDataFakt[Řada],SMALL(OFFSET(tblDataFakt[HelpUniŘad],MATCH(tblDataFakt[[#This Row],[Výrobce]],tblDataFakt[Výrobce],0)-1,,COUNTIF(tblDataFakt[Výrobce],tblDataFakt[[#This Row],[Výrobce]])),COUNTIF($A$2:$A10,tblDataFakt[[#This Row],[Výrobce]]))),FALSE)</f>
        <v>0</v>
      </c>
    </row>
    <row r="11" spans="1:8" x14ac:dyDescent="0.25">
      <c r="A11" t="s">
        <v>3</v>
      </c>
      <c r="B11" t="s">
        <v>6</v>
      </c>
      <c r="C11" t="s">
        <v>11</v>
      </c>
      <c r="D11" s="4">
        <v>7699</v>
      </c>
      <c r="E11" t="b">
        <f>IF(COUNTIF($A$2:$A11,tblDataFakt[[#This Row],[Výrobce]])=1,ROW($A10))</f>
        <v>0</v>
      </c>
      <c r="F11" t="b">
        <f>IFERROR(INDEX(tblDataFakt[Výrobce],SMALL(tblDataFakt[HelpUniVýr],ROW(A10))),FALSE)</f>
        <v>0</v>
      </c>
      <c r="G11" t="b">
        <f>IF(COUNTIFS($A$2:$A11,tblDataFakt[[#This Row],[Výrobce]],$B$2:$B11,tblDataFakt[[#This Row],[Řada]])=1,ROW($A10))</f>
        <v>0</v>
      </c>
      <c r="H11" t="b">
        <f ca="1">IFERROR(INDEX(tblDataFakt[Řada],SMALL(OFFSET(tblDataFakt[HelpUniŘad],MATCH(tblDataFakt[[#This Row],[Výrobce]],tblDataFakt[Výrobce],0)-1,,COUNTIF(tblDataFakt[Výrobce],tblDataFakt[[#This Row],[Výrobce]])),COUNTIF($A$2:$A11,tblDataFakt[[#This Row],[Výrobce]]))),FALSE)</f>
        <v>0</v>
      </c>
    </row>
    <row r="12" spans="1:8" x14ac:dyDescent="0.25">
      <c r="A12" t="s">
        <v>3</v>
      </c>
      <c r="B12" t="s">
        <v>6</v>
      </c>
      <c r="C12" t="s">
        <v>15</v>
      </c>
      <c r="D12" s="4">
        <v>5499</v>
      </c>
      <c r="E12" t="b">
        <f>IF(COUNTIF($A$2:$A12,tblDataFakt[[#This Row],[Výrobce]])=1,ROW($A11))</f>
        <v>0</v>
      </c>
      <c r="F12" t="b">
        <f>IFERROR(INDEX(tblDataFakt[Výrobce],SMALL(tblDataFakt[HelpUniVýr],ROW(A11))),FALSE)</f>
        <v>0</v>
      </c>
      <c r="G12" t="b">
        <f>IF(COUNTIFS($A$2:$A12,tblDataFakt[[#This Row],[Výrobce]],$B$2:$B12,tblDataFakt[[#This Row],[Řada]])=1,ROW($A11))</f>
        <v>0</v>
      </c>
      <c r="H12" t="b">
        <f ca="1">IFERROR(INDEX(tblDataFakt[Řada],SMALL(OFFSET(tblDataFakt[HelpUniŘad],MATCH(tblDataFakt[[#This Row],[Výrobce]],tblDataFakt[Výrobce],0)-1,,COUNTIF(tblDataFakt[Výrobce],tblDataFakt[[#This Row],[Výrobce]])),COUNTIF($A$2:$A12,tblDataFakt[[#This Row],[Výrobce]]))),FALSE)</f>
        <v>0</v>
      </c>
    </row>
    <row r="13" spans="1:8" x14ac:dyDescent="0.25">
      <c r="A13" t="s">
        <v>3</v>
      </c>
      <c r="B13" t="s">
        <v>6</v>
      </c>
      <c r="C13" t="s">
        <v>16</v>
      </c>
      <c r="D13" s="4">
        <v>2849</v>
      </c>
      <c r="E13" t="b">
        <f>IF(COUNTIF($A$2:$A13,tblDataFakt[[#This Row],[Výrobce]])=1,ROW($A12))</f>
        <v>0</v>
      </c>
      <c r="F13" t="b">
        <f>IFERROR(INDEX(tblDataFakt[Výrobce],SMALL(tblDataFakt[HelpUniVýr],ROW(A12))),FALSE)</f>
        <v>0</v>
      </c>
      <c r="G13" t="b">
        <f>IF(COUNTIFS($A$2:$A13,tblDataFakt[[#This Row],[Výrobce]],$B$2:$B13,tblDataFakt[[#This Row],[Řada]])=1,ROW($A12))</f>
        <v>0</v>
      </c>
      <c r="H13" t="b">
        <f ca="1">IFERROR(INDEX(tblDataFakt[Řada],SMALL(OFFSET(tblDataFakt[HelpUniŘad],MATCH(tblDataFakt[[#This Row],[Výrobce]],tblDataFakt[Výrobce],0)-1,,COUNTIF(tblDataFakt[Výrobce],tblDataFakt[[#This Row],[Výrobce]])),COUNTIF($A$2:$A13,tblDataFakt[[#This Row],[Výrobce]]))),FALSE)</f>
        <v>0</v>
      </c>
    </row>
    <row r="14" spans="1:8" x14ac:dyDescent="0.25">
      <c r="A14" t="s">
        <v>3</v>
      </c>
      <c r="B14" t="s">
        <v>7</v>
      </c>
      <c r="C14" t="s">
        <v>26</v>
      </c>
      <c r="D14" s="4">
        <v>238.9</v>
      </c>
      <c r="E14" t="b">
        <f>IF(COUNTIF($A$2:$A14,tblDataFakt[[#This Row],[Výrobce]])=1,ROW($A13))</f>
        <v>0</v>
      </c>
      <c r="F14" t="b">
        <f>IFERROR(INDEX(tblDataFakt[Výrobce],SMALL(tblDataFakt[HelpUniVýr],ROW(A13))),FALSE)</f>
        <v>0</v>
      </c>
      <c r="G14">
        <f>IF(COUNTIFS($A$2:$A14,tblDataFakt[[#This Row],[Výrobce]],$B$2:$B14,tblDataFakt[[#This Row],[Řada]])=1,ROW($A13))</f>
        <v>13</v>
      </c>
      <c r="H14" t="b">
        <f ca="1">IFERROR(INDEX(tblDataFakt[Řada],SMALL(OFFSET(tblDataFakt[HelpUniŘad],MATCH(tblDataFakt[[#This Row],[Výrobce]],tblDataFakt[Výrobce],0)-1,,COUNTIF(tblDataFakt[Výrobce],tblDataFakt[[#This Row],[Výrobce]])),COUNTIF($A$2:$A14,tblDataFakt[[#This Row],[Výrobce]]))),FALSE)</f>
        <v>0</v>
      </c>
    </row>
    <row r="15" spans="1:8" x14ac:dyDescent="0.25">
      <c r="A15" t="s">
        <v>3</v>
      </c>
      <c r="B15" t="s">
        <v>7</v>
      </c>
      <c r="C15" t="s">
        <v>27</v>
      </c>
      <c r="D15" s="4">
        <v>348.9</v>
      </c>
      <c r="E15" t="b">
        <f>IF(COUNTIF($A$2:$A15,tblDataFakt[[#This Row],[Výrobce]])=1,ROW($A14))</f>
        <v>0</v>
      </c>
      <c r="F15" t="b">
        <f>IFERROR(INDEX(tblDataFakt[Výrobce],SMALL(tblDataFakt[HelpUniVýr],ROW(A14))),FALSE)</f>
        <v>0</v>
      </c>
      <c r="G15" t="b">
        <f>IF(COUNTIFS($A$2:$A15,tblDataFakt[[#This Row],[Výrobce]],$B$2:$B15,tblDataFakt[[#This Row],[Řada]])=1,ROW($A14))</f>
        <v>0</v>
      </c>
      <c r="H15" t="b">
        <f ca="1">IFERROR(INDEX(tblDataFakt[Řada],SMALL(OFFSET(tblDataFakt[HelpUniŘad],MATCH(tblDataFakt[[#This Row],[Výrobce]],tblDataFakt[Výrobce],0)-1,,COUNTIF(tblDataFakt[Výrobce],tblDataFakt[[#This Row],[Výrobce]])),COUNTIF($A$2:$A15,tblDataFakt[[#This Row],[Výrobce]]))),FALSE)</f>
        <v>0</v>
      </c>
    </row>
    <row r="16" spans="1:8" x14ac:dyDescent="0.25">
      <c r="A16" t="s">
        <v>3</v>
      </c>
      <c r="B16" t="s">
        <v>7</v>
      </c>
      <c r="C16" t="s">
        <v>28</v>
      </c>
      <c r="D16" s="4">
        <v>400.76</v>
      </c>
      <c r="E16" t="b">
        <f>IF(COUNTIF($A$2:$A16,tblDataFakt[[#This Row],[Výrobce]])=1,ROW($A15))</f>
        <v>0</v>
      </c>
      <c r="F16" t="b">
        <f>IFERROR(INDEX(tblDataFakt[Výrobce],SMALL(tblDataFakt[HelpUniVýr],ROW(A15))),FALSE)</f>
        <v>0</v>
      </c>
      <c r="G16" t="b">
        <f>IF(COUNTIFS($A$2:$A16,tblDataFakt[[#This Row],[Výrobce]],$B$2:$B16,tblDataFakt[[#This Row],[Řada]])=1,ROW($A15))</f>
        <v>0</v>
      </c>
      <c r="H16" t="b">
        <f ca="1">IFERROR(INDEX(tblDataFakt[Řada],SMALL(OFFSET(tblDataFakt[HelpUniŘad],MATCH(tblDataFakt[[#This Row],[Výrobce]],tblDataFakt[Výrobce],0)-1,,COUNTIF(tblDataFakt[Výrobce],tblDataFakt[[#This Row],[Výrobce]])),COUNTIF($A$2:$A16,tblDataFakt[[#This Row],[Výrobce]]))),FALSE)</f>
        <v>0</v>
      </c>
    </row>
    <row r="17" spans="1:8" x14ac:dyDescent="0.25">
      <c r="A17" t="s">
        <v>3</v>
      </c>
      <c r="B17" t="s">
        <v>7</v>
      </c>
      <c r="C17" t="s">
        <v>29</v>
      </c>
      <c r="D17" s="4">
        <v>508.28</v>
      </c>
      <c r="E17" t="b">
        <f>IF(COUNTIF($A$2:$A17,tblDataFakt[[#This Row],[Výrobce]])=1,ROW($A16))</f>
        <v>0</v>
      </c>
      <c r="F17" t="b">
        <f>IFERROR(INDEX(tblDataFakt[Výrobce],SMALL(tblDataFakt[HelpUniVýr],ROW(A16))),FALSE)</f>
        <v>0</v>
      </c>
      <c r="G17" t="b">
        <f>IF(COUNTIFS($A$2:$A17,tblDataFakt[[#This Row],[Výrobce]],$B$2:$B17,tblDataFakt[[#This Row],[Řada]])=1,ROW($A16))</f>
        <v>0</v>
      </c>
      <c r="H17" t="b">
        <f ca="1">IFERROR(INDEX(tblDataFakt[Řada],SMALL(OFFSET(tblDataFakt[HelpUniŘad],MATCH(tblDataFakt[[#This Row],[Výrobce]],tblDataFakt[Výrobce],0)-1,,COUNTIF(tblDataFakt[Výrobce],tblDataFakt[[#This Row],[Výrobce]])),COUNTIF($A$2:$A17,tblDataFakt[[#This Row],[Výrobce]]))),FALSE)</f>
        <v>0</v>
      </c>
    </row>
    <row r="18" spans="1:8" x14ac:dyDescent="0.25">
      <c r="A18" t="s">
        <v>3</v>
      </c>
      <c r="B18" t="s">
        <v>8</v>
      </c>
      <c r="C18" t="s">
        <v>9</v>
      </c>
      <c r="D18" s="4">
        <v>3899</v>
      </c>
      <c r="E18" t="b">
        <f>IF(COUNTIF($A$2:$A18,tblDataFakt[[#This Row],[Výrobce]])=1,ROW($A17))</f>
        <v>0</v>
      </c>
      <c r="F18" t="b">
        <f>IFERROR(INDEX(tblDataFakt[Výrobce],SMALL(tblDataFakt[HelpUniVýr],ROW(A17))),FALSE)</f>
        <v>0</v>
      </c>
      <c r="G18">
        <f>IF(COUNTIFS($A$2:$A18,tblDataFakt[[#This Row],[Výrobce]],$B$2:$B18,tblDataFakt[[#This Row],[Řada]])=1,ROW($A17))</f>
        <v>17</v>
      </c>
      <c r="H18" t="b">
        <f ca="1">IFERROR(INDEX(tblDataFakt[Řada],SMALL(OFFSET(tblDataFakt[HelpUniŘad],MATCH(tblDataFakt[[#This Row],[Výrobce]],tblDataFakt[Výrobce],0)-1,,COUNTIF(tblDataFakt[Výrobce],tblDataFakt[[#This Row],[Výrobce]])),COUNTIF($A$2:$A18,tblDataFakt[[#This Row],[Výrobce]]))),FALSE)</f>
        <v>0</v>
      </c>
    </row>
    <row r="19" spans="1:8" x14ac:dyDescent="0.25">
      <c r="A19" t="s">
        <v>3</v>
      </c>
      <c r="B19" t="s">
        <v>8</v>
      </c>
      <c r="C19" t="s">
        <v>10</v>
      </c>
      <c r="D19" s="4">
        <v>2849</v>
      </c>
      <c r="E19" t="b">
        <f>IF(COUNTIF($A$2:$A19,tblDataFakt[[#This Row],[Výrobce]])=1,ROW($A18))</f>
        <v>0</v>
      </c>
      <c r="F19" t="b">
        <f>IFERROR(INDEX(tblDataFakt[Výrobce],SMALL(tblDataFakt[HelpUniVýr],ROW(A18))),FALSE)</f>
        <v>0</v>
      </c>
      <c r="G19" t="b">
        <f>IF(COUNTIFS($A$2:$A19,tblDataFakt[[#This Row],[Výrobce]],$B$2:$B19,tblDataFakt[[#This Row],[Řada]])=1,ROW($A18))</f>
        <v>0</v>
      </c>
      <c r="H19" t="b">
        <f ca="1">IFERROR(INDEX(tblDataFakt[Řada],SMALL(OFFSET(tblDataFakt[HelpUniŘad],MATCH(tblDataFakt[[#This Row],[Výrobce]],tblDataFakt[Výrobce],0)-1,,COUNTIF(tblDataFakt[Výrobce],tblDataFakt[[#This Row],[Výrobce]])),COUNTIF($A$2:$A19,tblDataFakt[[#This Row],[Výrobce]]))),FALSE)</f>
        <v>0</v>
      </c>
    </row>
    <row r="20" spans="1:8" x14ac:dyDescent="0.25">
      <c r="A20" t="s">
        <v>3</v>
      </c>
      <c r="B20" t="s">
        <v>8</v>
      </c>
      <c r="C20" t="s">
        <v>11</v>
      </c>
      <c r="D20" s="4">
        <v>7699</v>
      </c>
      <c r="E20" t="b">
        <f>IF(COUNTIF($A$2:$A20,tblDataFakt[[#This Row],[Výrobce]])=1,ROW($A19))</f>
        <v>0</v>
      </c>
      <c r="F20" t="b">
        <f>IFERROR(INDEX(tblDataFakt[Výrobce],SMALL(tblDataFakt[HelpUniVýr],ROW(A19))),FALSE)</f>
        <v>0</v>
      </c>
      <c r="G20" t="b">
        <f>IF(COUNTIFS($A$2:$A20,tblDataFakt[[#This Row],[Výrobce]],$B$2:$B20,tblDataFakt[[#This Row],[Řada]])=1,ROW($A19))</f>
        <v>0</v>
      </c>
      <c r="H20" t="b">
        <f ca="1">IFERROR(INDEX(tblDataFakt[Řada],SMALL(OFFSET(tblDataFakt[HelpUniŘad],MATCH(tblDataFakt[[#This Row],[Výrobce]],tblDataFakt[Výrobce],0)-1,,COUNTIF(tblDataFakt[Výrobce],tblDataFakt[[#This Row],[Výrobce]])),COUNTIF($A$2:$A20,tblDataFakt[[#This Row],[Výrobce]]))),FALSE)</f>
        <v>0</v>
      </c>
    </row>
    <row r="21" spans="1:8" x14ac:dyDescent="0.25">
      <c r="A21" t="s">
        <v>3</v>
      </c>
      <c r="B21" t="s">
        <v>8</v>
      </c>
      <c r="C21" t="s">
        <v>12</v>
      </c>
      <c r="D21" s="4">
        <v>7349</v>
      </c>
      <c r="E21" t="b">
        <f>IF(COUNTIF($A$2:$A21,tblDataFakt[[#This Row],[Výrobce]])=1,ROW($A20))</f>
        <v>0</v>
      </c>
      <c r="F21" t="b">
        <f>IFERROR(INDEX(tblDataFakt[Výrobce],SMALL(tblDataFakt[HelpUniVýr],ROW(A20))),FALSE)</f>
        <v>0</v>
      </c>
      <c r="G21" t="b">
        <f>IF(COUNTIFS($A$2:$A21,tblDataFakt[[#This Row],[Výrobce]],$B$2:$B21,tblDataFakt[[#This Row],[Řada]])=1,ROW($A20))</f>
        <v>0</v>
      </c>
      <c r="H21" t="b">
        <f ca="1">IFERROR(INDEX(tblDataFakt[Řada],SMALL(OFFSET(tblDataFakt[HelpUniŘad],MATCH(tblDataFakt[[#This Row],[Výrobce]],tblDataFakt[Výrobce],0)-1,,COUNTIF(tblDataFakt[Výrobce],tblDataFakt[[#This Row],[Výrobce]])),COUNTIF($A$2:$A21,tblDataFakt[[#This Row],[Výrobce]]))),FALSE)</f>
        <v>0</v>
      </c>
    </row>
    <row r="22" spans="1:8" x14ac:dyDescent="0.25">
      <c r="A22" t="s">
        <v>30</v>
      </c>
      <c r="B22" t="s">
        <v>4</v>
      </c>
      <c r="C22" t="s">
        <v>33</v>
      </c>
      <c r="D22" s="4">
        <v>1399</v>
      </c>
      <c r="E22">
        <f>IF(COUNTIF($A$2:$A22,tblDataFakt[[#This Row],[Výrobce]])=1,ROW($A21))</f>
        <v>21</v>
      </c>
      <c r="F22" t="b">
        <f>IFERROR(INDEX(tblDataFakt[Výrobce],SMALL(tblDataFakt[HelpUniVýr],ROW(A21))),FALSE)</f>
        <v>0</v>
      </c>
      <c r="G22">
        <f>IF(COUNTIFS($A$2:$A22,tblDataFakt[[#This Row],[Výrobce]],$B$2:$B22,tblDataFakt[[#This Row],[Řada]])=1,ROW($A21))</f>
        <v>21</v>
      </c>
      <c r="H22" t="str">
        <f ca="1">IFERROR(INDEX(tblDataFakt[Řada],SMALL(OFFSET(tblDataFakt[HelpUniŘad],MATCH(tblDataFakt[[#This Row],[Výrobce]],tblDataFakt[Výrobce],0)-1,,COUNTIF(tblDataFakt[Výrobce],tblDataFakt[[#This Row],[Výrobce]])),COUNTIF($A$2:$A22,tblDataFakt[[#This Row],[Výrobce]]))),FALSE)</f>
        <v>OLED</v>
      </c>
    </row>
    <row r="23" spans="1:8" x14ac:dyDescent="0.25">
      <c r="A23" t="s">
        <v>30</v>
      </c>
      <c r="B23" t="s">
        <v>4</v>
      </c>
      <c r="C23" t="s">
        <v>34</v>
      </c>
      <c r="D23" s="4">
        <v>948.9</v>
      </c>
      <c r="E23" t="b">
        <f>IF(COUNTIF($A$2:$A23,tblDataFakt[[#This Row],[Výrobce]])=1,ROW($A22))</f>
        <v>0</v>
      </c>
      <c r="F23" t="b">
        <f>IFERROR(INDEX(tblDataFakt[Výrobce],SMALL(tblDataFakt[HelpUniVýr],ROW(A22))),FALSE)</f>
        <v>0</v>
      </c>
      <c r="G23" t="b">
        <f>IF(COUNTIFS($A$2:$A23,tblDataFakt[[#This Row],[Výrobce]],$B$2:$B23,tblDataFakt[[#This Row],[Řada]])=1,ROW($A22))</f>
        <v>0</v>
      </c>
      <c r="H23" t="str">
        <f ca="1">IFERROR(INDEX(tblDataFakt[Řada],SMALL(OFFSET(tblDataFakt[HelpUniŘad],MATCH(tblDataFakt[[#This Row],[Výrobce]],tblDataFakt[Výrobce],0)-1,,COUNTIF(tblDataFakt[Výrobce],tblDataFakt[[#This Row],[Výrobce]])),COUNTIF($A$2:$A23,tblDataFakt[[#This Row],[Výrobce]]))),FALSE)</f>
        <v>QNED</v>
      </c>
    </row>
    <row r="24" spans="1:8" x14ac:dyDescent="0.25">
      <c r="A24" t="s">
        <v>30</v>
      </c>
      <c r="B24" t="s">
        <v>4</v>
      </c>
      <c r="C24" t="s">
        <v>35</v>
      </c>
      <c r="D24" s="4">
        <v>919</v>
      </c>
      <c r="E24" t="b">
        <f>IF(COUNTIF($A$2:$A24,tblDataFakt[[#This Row],[Výrobce]])=1,ROW($A23))</f>
        <v>0</v>
      </c>
      <c r="F24" t="b">
        <f>IFERROR(INDEX(tblDataFakt[Výrobce],SMALL(tblDataFakt[HelpUniVýr],ROW(A23))),FALSE)</f>
        <v>0</v>
      </c>
      <c r="G24" t="b">
        <f>IF(COUNTIFS($A$2:$A24,tblDataFakt[[#This Row],[Výrobce]],$B$2:$B24,tblDataFakt[[#This Row],[Řada]])=1,ROW($A23))</f>
        <v>0</v>
      </c>
      <c r="H24" t="str">
        <f ca="1">IFERROR(INDEX(tblDataFakt[Řada],SMALL(OFFSET(tblDataFakt[HelpUniŘad],MATCH(tblDataFakt[[#This Row],[Výrobce]],tblDataFakt[Výrobce],0)-1,,COUNTIF(tblDataFakt[Výrobce],tblDataFakt[[#This Row],[Výrobce]])),COUNTIF($A$2:$A24,tblDataFakt[[#This Row],[Výrobce]]))),FALSE)</f>
        <v>NanoCell</v>
      </c>
    </row>
    <row r="25" spans="1:8" x14ac:dyDescent="0.25">
      <c r="A25" t="s">
        <v>30</v>
      </c>
      <c r="B25" t="s">
        <v>4</v>
      </c>
      <c r="C25" t="s">
        <v>36</v>
      </c>
      <c r="D25" s="4">
        <v>1399</v>
      </c>
      <c r="E25" t="b">
        <f>IF(COUNTIF($A$2:$A25,tblDataFakt[[#This Row],[Výrobce]])=1,ROW($A24))</f>
        <v>0</v>
      </c>
      <c r="F25" t="b">
        <f>IFERROR(INDEX(tblDataFakt[Výrobce],SMALL(tblDataFakt[HelpUniVýr],ROW(A24))),FALSE)</f>
        <v>0</v>
      </c>
      <c r="G25" t="b">
        <f>IF(COUNTIFS($A$2:$A25,tblDataFakt[[#This Row],[Výrobce]],$B$2:$B25,tblDataFakt[[#This Row],[Řada]])=1,ROW($A24))</f>
        <v>0</v>
      </c>
      <c r="H25" t="str">
        <f ca="1">IFERROR(INDEX(tblDataFakt[Řada],SMALL(OFFSET(tblDataFakt[HelpUniŘad],MATCH(tblDataFakt[[#This Row],[Výrobce]],tblDataFakt[Výrobce],0)-1,,COUNTIF(tblDataFakt[Výrobce],tblDataFakt[[#This Row],[Výrobce]])),COUNTIF($A$2:$A25,tblDataFakt[[#This Row],[Výrobce]]))),FALSE)</f>
        <v>8K</v>
      </c>
    </row>
    <row r="26" spans="1:8" x14ac:dyDescent="0.25">
      <c r="A26" t="s">
        <v>30</v>
      </c>
      <c r="B26" t="s">
        <v>31</v>
      </c>
      <c r="C26" t="s">
        <v>37</v>
      </c>
      <c r="D26" s="4">
        <v>1099</v>
      </c>
      <c r="E26" t="b">
        <f>IF(COUNTIF($A$2:$A26,tblDataFakt[[#This Row],[Výrobce]])=1,ROW($A25))</f>
        <v>0</v>
      </c>
      <c r="F26" t="b">
        <f>IFERROR(INDEX(tblDataFakt[Výrobce],SMALL(tblDataFakt[HelpUniVýr],ROW(A25))),FALSE)</f>
        <v>0</v>
      </c>
      <c r="G26">
        <f>IF(COUNTIFS($A$2:$A26,tblDataFakt[[#This Row],[Výrobce]],$B$2:$B26,tblDataFakt[[#This Row],[Řada]])=1,ROW($A25))</f>
        <v>25</v>
      </c>
      <c r="H26" t="str">
        <f ca="1">IFERROR(INDEX(tblDataFakt[Řada],SMALL(OFFSET(tblDataFakt[HelpUniŘad],MATCH(tblDataFakt[[#This Row],[Výrobce]],tblDataFakt[Výrobce],0)-1,,COUNTIF(tblDataFakt[Výrobce],tblDataFakt[[#This Row],[Výrobce]])),COUNTIF($A$2:$A26,tblDataFakt[[#This Row],[Výrobce]]))),FALSE)</f>
        <v>Small HD</v>
      </c>
    </row>
    <row r="27" spans="1:8" x14ac:dyDescent="0.25">
      <c r="A27" t="s">
        <v>30</v>
      </c>
      <c r="B27" t="s">
        <v>31</v>
      </c>
      <c r="C27" t="s">
        <v>38</v>
      </c>
      <c r="D27" s="4">
        <v>1999</v>
      </c>
      <c r="E27" t="b">
        <f>IF(COUNTIF($A$2:$A27,tblDataFakt[[#This Row],[Výrobce]])=1,ROW($A26))</f>
        <v>0</v>
      </c>
      <c r="F27" t="b">
        <f>IFERROR(INDEX(tblDataFakt[Výrobce],SMALL(tblDataFakt[HelpUniVýr],ROW(A26))),FALSE)</f>
        <v>0</v>
      </c>
      <c r="G27" t="b">
        <f>IF(COUNTIFS($A$2:$A27,tblDataFakt[[#This Row],[Výrobce]],$B$2:$B27,tblDataFakt[[#This Row],[Řada]])=1,ROW($A26))</f>
        <v>0</v>
      </c>
      <c r="H27" t="b">
        <f ca="1">IFERROR(INDEX(tblDataFakt[Řada],SMALL(OFFSET(tblDataFakt[HelpUniŘad],MATCH(tblDataFakt[[#This Row],[Výrobce]],tblDataFakt[Výrobce],0)-1,,COUNTIF(tblDataFakt[Výrobce],tblDataFakt[[#This Row],[Výrobce]])),COUNTIF($A$2:$A27,tblDataFakt[[#This Row],[Výrobce]]))),FALSE)</f>
        <v>0</v>
      </c>
    </row>
    <row r="28" spans="1:8" x14ac:dyDescent="0.25">
      <c r="A28" t="s">
        <v>30</v>
      </c>
      <c r="B28" t="s">
        <v>31</v>
      </c>
      <c r="C28" t="s">
        <v>39</v>
      </c>
      <c r="D28" s="4">
        <v>1199</v>
      </c>
      <c r="E28" t="b">
        <f>IF(COUNTIF($A$2:$A28,tblDataFakt[[#This Row],[Výrobce]])=1,ROW($A27))</f>
        <v>0</v>
      </c>
      <c r="F28" t="b">
        <f>IFERROR(INDEX(tblDataFakt[Výrobce],SMALL(tblDataFakt[HelpUniVýr],ROW(A27))),FALSE)</f>
        <v>0</v>
      </c>
      <c r="G28" t="b">
        <f>IF(COUNTIFS($A$2:$A28,tblDataFakt[[#This Row],[Výrobce]],$B$2:$B28,tblDataFakt[[#This Row],[Řada]])=1,ROW($A27))</f>
        <v>0</v>
      </c>
      <c r="H28" t="b">
        <f ca="1">IFERROR(INDEX(tblDataFakt[Řada],SMALL(OFFSET(tblDataFakt[HelpUniŘad],MATCH(tblDataFakt[[#This Row],[Výrobce]],tblDataFakt[Výrobce],0)-1,,COUNTIF(tblDataFakt[Výrobce],tblDataFakt[[#This Row],[Výrobce]])),COUNTIF($A$2:$A28,tblDataFakt[[#This Row],[Výrobce]]))),FALSE)</f>
        <v>0</v>
      </c>
    </row>
    <row r="29" spans="1:8" x14ac:dyDescent="0.25">
      <c r="A29" t="s">
        <v>30</v>
      </c>
      <c r="B29" t="s">
        <v>31</v>
      </c>
      <c r="C29" t="s">
        <v>40</v>
      </c>
      <c r="D29" s="4">
        <v>999</v>
      </c>
      <c r="E29" t="b">
        <f>IF(COUNTIF($A$2:$A29,tblDataFakt[[#This Row],[Výrobce]])=1,ROW($A28))</f>
        <v>0</v>
      </c>
      <c r="F29" t="b">
        <f>IFERROR(INDEX(tblDataFakt[Výrobce],SMALL(tblDataFakt[HelpUniVýr],ROW(A28))),FALSE)</f>
        <v>0</v>
      </c>
      <c r="G29" t="b">
        <f>IF(COUNTIFS($A$2:$A29,tblDataFakt[[#This Row],[Výrobce]],$B$2:$B29,tblDataFakt[[#This Row],[Řada]])=1,ROW($A28))</f>
        <v>0</v>
      </c>
      <c r="H29" t="b">
        <f ca="1">IFERROR(INDEX(tblDataFakt[Řada],SMALL(OFFSET(tblDataFakt[HelpUniŘad],MATCH(tblDataFakt[[#This Row],[Výrobce]],tblDataFakt[Výrobce],0)-1,,COUNTIF(tblDataFakt[Výrobce],tblDataFakt[[#This Row],[Výrobce]])),COUNTIF($A$2:$A29,tblDataFakt[[#This Row],[Výrobce]]))),FALSE)</f>
        <v>0</v>
      </c>
    </row>
    <row r="30" spans="1:8" x14ac:dyDescent="0.25">
      <c r="A30" t="s">
        <v>30</v>
      </c>
      <c r="B30" t="s">
        <v>32</v>
      </c>
      <c r="C30" t="s">
        <v>41</v>
      </c>
      <c r="D30" s="4">
        <v>649</v>
      </c>
      <c r="E30" t="b">
        <f>IF(COUNTIF($A$2:$A30,tblDataFakt[[#This Row],[Výrobce]])=1,ROW($A29))</f>
        <v>0</v>
      </c>
      <c r="F30" t="b">
        <f>IFERROR(INDEX(tblDataFakt[Výrobce],SMALL(tblDataFakt[HelpUniVýr],ROW(A29))),FALSE)</f>
        <v>0</v>
      </c>
      <c r="G30">
        <f>IF(COUNTIFS($A$2:$A30,tblDataFakt[[#This Row],[Výrobce]],$B$2:$B30,tblDataFakt[[#This Row],[Řada]])=1,ROW($A29))</f>
        <v>29</v>
      </c>
      <c r="H30" t="b">
        <f ca="1">IFERROR(INDEX(tblDataFakt[Řada],SMALL(OFFSET(tblDataFakt[HelpUniŘad],MATCH(tblDataFakt[[#This Row],[Výrobce]],tblDataFakt[Výrobce],0)-1,,COUNTIF(tblDataFakt[Výrobce],tblDataFakt[[#This Row],[Výrobce]])),COUNTIF($A$2:$A30,tblDataFakt[[#This Row],[Výrobce]]))),FALSE)</f>
        <v>0</v>
      </c>
    </row>
    <row r="31" spans="1:8" x14ac:dyDescent="0.25">
      <c r="A31" t="s">
        <v>30</v>
      </c>
      <c r="B31" t="s">
        <v>32</v>
      </c>
      <c r="C31" t="s">
        <v>42</v>
      </c>
      <c r="D31" s="4">
        <v>1019</v>
      </c>
      <c r="E31" t="b">
        <f>IF(COUNTIF($A$2:$A31,tblDataFakt[[#This Row],[Výrobce]])=1,ROW($A30))</f>
        <v>0</v>
      </c>
      <c r="F31" t="b">
        <f>IFERROR(INDEX(tblDataFakt[Výrobce],SMALL(tblDataFakt[HelpUniVýr],ROW(A30))),FALSE)</f>
        <v>0</v>
      </c>
      <c r="G31" t="b">
        <f>IF(COUNTIFS($A$2:$A31,tblDataFakt[[#This Row],[Výrobce]],$B$2:$B31,tblDataFakt[[#This Row],[Řada]])=1,ROW($A30))</f>
        <v>0</v>
      </c>
      <c r="H31" t="b">
        <f ca="1">IFERROR(INDEX(tblDataFakt[Řada],SMALL(OFFSET(tblDataFakt[HelpUniŘad],MATCH(tblDataFakt[[#This Row],[Výrobce]],tblDataFakt[Výrobce],0)-1,,COUNTIF(tblDataFakt[Výrobce],tblDataFakt[[#This Row],[Výrobce]])),COUNTIF($A$2:$A31,tblDataFakt[[#This Row],[Výrobce]]))),FALSE)</f>
        <v>0</v>
      </c>
    </row>
    <row r="32" spans="1:8" x14ac:dyDescent="0.25">
      <c r="A32" t="s">
        <v>30</v>
      </c>
      <c r="B32" t="s">
        <v>32</v>
      </c>
      <c r="C32" t="s">
        <v>43</v>
      </c>
      <c r="D32" s="4">
        <v>439</v>
      </c>
      <c r="E32" t="b">
        <f>IF(COUNTIF($A$2:$A32,tblDataFakt[[#This Row],[Výrobce]])=1,ROW($A31))</f>
        <v>0</v>
      </c>
      <c r="F32" t="b">
        <f>IFERROR(INDEX(tblDataFakt[Výrobce],SMALL(tblDataFakt[HelpUniVýr],ROW(A31))),FALSE)</f>
        <v>0</v>
      </c>
      <c r="G32" t="b">
        <f>IF(COUNTIFS($A$2:$A32,tblDataFakt[[#This Row],[Výrobce]],$B$2:$B32,tblDataFakt[[#This Row],[Řada]])=1,ROW($A31))</f>
        <v>0</v>
      </c>
      <c r="H32" t="b">
        <f ca="1">IFERROR(INDEX(tblDataFakt[Řada],SMALL(OFFSET(tblDataFakt[HelpUniŘad],MATCH(tblDataFakt[[#This Row],[Výrobce]],tblDataFakt[Výrobce],0)-1,,COUNTIF(tblDataFakt[Výrobce],tblDataFakt[[#This Row],[Výrobce]])),COUNTIF($A$2:$A32,tblDataFakt[[#This Row],[Výrobce]]))),FALSE)</f>
        <v>0</v>
      </c>
    </row>
    <row r="33" spans="1:8" x14ac:dyDescent="0.25">
      <c r="A33" t="s">
        <v>30</v>
      </c>
      <c r="B33" t="s">
        <v>32</v>
      </c>
      <c r="C33" t="s">
        <v>44</v>
      </c>
      <c r="D33" s="4">
        <v>399</v>
      </c>
      <c r="E33" t="b">
        <f>IF(COUNTIF($A$2:$A33,tblDataFakt[[#This Row],[Výrobce]])=1,ROW($A32))</f>
        <v>0</v>
      </c>
      <c r="F33" t="b">
        <f>IFERROR(INDEX(tblDataFakt[Výrobce],SMALL(tblDataFakt[HelpUniVýr],ROW(A32))),FALSE)</f>
        <v>0</v>
      </c>
      <c r="G33" t="b">
        <f>IF(COUNTIFS($A$2:$A33,tblDataFakt[[#This Row],[Výrobce]],$B$2:$B33,tblDataFakt[[#This Row],[Řada]])=1,ROW($A32))</f>
        <v>0</v>
      </c>
      <c r="H33" t="b">
        <f ca="1">IFERROR(INDEX(tblDataFakt[Řada],SMALL(OFFSET(tblDataFakt[HelpUniŘad],MATCH(tblDataFakt[[#This Row],[Výrobce]],tblDataFakt[Výrobce],0)-1,,COUNTIF(tblDataFakt[Výrobce],tblDataFakt[[#This Row],[Výrobce]])),COUNTIF($A$2:$A33,tblDataFakt[[#This Row],[Výrobce]]))),FALSE)</f>
        <v>0</v>
      </c>
    </row>
    <row r="34" spans="1:8" x14ac:dyDescent="0.25">
      <c r="A34" t="s">
        <v>30</v>
      </c>
      <c r="B34" t="s">
        <v>8</v>
      </c>
      <c r="C34" t="s">
        <v>45</v>
      </c>
      <c r="D34" s="4">
        <v>2299</v>
      </c>
      <c r="E34" t="b">
        <f>IF(COUNTIF($A$2:$A34,tblDataFakt[[#This Row],[Výrobce]])=1,ROW($A33))</f>
        <v>0</v>
      </c>
      <c r="F34" t="b">
        <f>IFERROR(INDEX(tblDataFakt[Výrobce],SMALL(tblDataFakt[HelpUniVýr],ROW(A33))),FALSE)</f>
        <v>0</v>
      </c>
      <c r="G34">
        <f>IF(COUNTIFS($A$2:$A34,tblDataFakt[[#This Row],[Výrobce]],$B$2:$B34,tblDataFakt[[#This Row],[Řada]])=1,ROW($A33))</f>
        <v>33</v>
      </c>
      <c r="H34" t="b">
        <f ca="1">IFERROR(INDEX(tblDataFakt[Řada],SMALL(OFFSET(tblDataFakt[HelpUniŘad],MATCH(tblDataFakt[[#This Row],[Výrobce]],tblDataFakt[Výrobce],0)-1,,COUNTIF(tblDataFakt[Výrobce],tblDataFakt[[#This Row],[Výrobce]])),COUNTIF($A$2:$A34,tblDataFakt[[#This Row],[Výrobce]]))),FALSE)</f>
        <v>0</v>
      </c>
    </row>
    <row r="35" spans="1:8" x14ac:dyDescent="0.25">
      <c r="A35" t="s">
        <v>30</v>
      </c>
      <c r="B35" t="s">
        <v>8</v>
      </c>
      <c r="C35" t="s">
        <v>46</v>
      </c>
      <c r="D35" s="4">
        <v>5399</v>
      </c>
      <c r="E35" t="b">
        <f>IF(COUNTIF($A$2:$A35,tblDataFakt[[#This Row],[Výrobce]])=1,ROW($A34))</f>
        <v>0</v>
      </c>
      <c r="F35" t="b">
        <f>IFERROR(INDEX(tblDataFakt[Výrobce],SMALL(tblDataFakt[HelpUniVýr],ROW(A34))),FALSE)</f>
        <v>0</v>
      </c>
      <c r="G35" t="b">
        <f>IF(COUNTIFS($A$2:$A35,tblDataFakt[[#This Row],[Výrobce]],$B$2:$B35,tblDataFakt[[#This Row],[Řada]])=1,ROW($A34))</f>
        <v>0</v>
      </c>
      <c r="H35" t="b">
        <f ca="1">IFERROR(INDEX(tblDataFakt[Řada],SMALL(OFFSET(tblDataFakt[HelpUniŘad],MATCH(tblDataFakt[[#This Row],[Výrobce]],tblDataFakt[Výrobce],0)-1,,COUNTIF(tblDataFakt[Výrobce],tblDataFakt[[#This Row],[Výrobce]])),COUNTIF($A$2:$A35,tblDataFakt[[#This Row],[Výrobce]]))),FALSE)</f>
        <v>0</v>
      </c>
    </row>
    <row r="36" spans="1:8" x14ac:dyDescent="0.25">
      <c r="A36" t="s">
        <v>30</v>
      </c>
      <c r="B36" t="s">
        <v>8</v>
      </c>
      <c r="C36" t="s">
        <v>47</v>
      </c>
      <c r="D36" s="4">
        <v>3864.07</v>
      </c>
      <c r="E36" t="b">
        <f>IF(COUNTIF($A$2:$A36,tblDataFakt[[#This Row],[Výrobce]])=1,ROW($A35))</f>
        <v>0</v>
      </c>
      <c r="F36" t="b">
        <f>IFERROR(INDEX(tblDataFakt[Výrobce],SMALL(tblDataFakt[HelpUniVýr],ROW(A35))),FALSE)</f>
        <v>0</v>
      </c>
      <c r="G36" t="b">
        <f>IF(COUNTIFS($A$2:$A36,tblDataFakt[[#This Row],[Výrobce]],$B$2:$B36,tblDataFakt[[#This Row],[Řada]])=1,ROW($A35))</f>
        <v>0</v>
      </c>
      <c r="H36" t="b">
        <f ca="1">IFERROR(INDEX(tblDataFakt[Řada],SMALL(OFFSET(tblDataFakt[HelpUniŘad],MATCH(tblDataFakt[[#This Row],[Výrobce]],tblDataFakt[Výrobce],0)-1,,COUNTIF(tblDataFakt[Výrobce],tblDataFakt[[#This Row],[Výrobce]])),COUNTIF($A$2:$A36,tblDataFakt[[#This Row],[Výrobce]]))),FALSE)</f>
        <v>0</v>
      </c>
    </row>
    <row r="37" spans="1:8" x14ac:dyDescent="0.25">
      <c r="A37" t="s">
        <v>30</v>
      </c>
      <c r="B37" t="s">
        <v>8</v>
      </c>
      <c r="C37" t="s">
        <v>48</v>
      </c>
      <c r="D37" s="4">
        <v>19699</v>
      </c>
      <c r="E37" t="b">
        <f>IF(COUNTIF($A$2:$A37,tblDataFakt[[#This Row],[Výrobce]])=1,ROW($A36))</f>
        <v>0</v>
      </c>
      <c r="F37" t="b">
        <f>IFERROR(INDEX(tblDataFakt[Výrobce],SMALL(tblDataFakt[HelpUniVýr],ROW(A36))),FALSE)</f>
        <v>0</v>
      </c>
      <c r="G37" t="b">
        <f>IF(COUNTIFS($A$2:$A37,tblDataFakt[[#This Row],[Výrobce]],$B$2:$B37,tblDataFakt[[#This Row],[Řada]])=1,ROW($A36))</f>
        <v>0</v>
      </c>
      <c r="H37" t="b">
        <f ca="1">IFERROR(INDEX(tblDataFakt[Řada],SMALL(OFFSET(tblDataFakt[HelpUniŘad],MATCH(tblDataFakt[[#This Row],[Výrobce]],tblDataFakt[Výrobce],0)-1,,COUNTIF(tblDataFakt[Výrobce],tblDataFakt[[#This Row],[Výrobce]])),COUNTIF($A$2:$A37,tblDataFakt[[#This Row],[Výrobce]]))),FALSE)</f>
        <v>0</v>
      </c>
    </row>
    <row r="38" spans="1:8" x14ac:dyDescent="0.25">
      <c r="A38" t="s">
        <v>30</v>
      </c>
      <c r="B38" t="s">
        <v>49</v>
      </c>
      <c r="C38" t="s">
        <v>50</v>
      </c>
      <c r="D38" s="4">
        <v>239.9</v>
      </c>
      <c r="E38" t="b">
        <f>IF(COUNTIF($A$2:$A38,tblDataFakt[[#This Row],[Výrobce]])=1,ROW($A37))</f>
        <v>0</v>
      </c>
      <c r="F38" t="b">
        <f>IFERROR(INDEX(tblDataFakt[Výrobce],SMALL(tblDataFakt[HelpUniVýr],ROW(A37))),FALSE)</f>
        <v>0</v>
      </c>
      <c r="G38">
        <f>IF(COUNTIFS($A$2:$A38,tblDataFakt[[#This Row],[Výrobce]],$B$2:$B38,tblDataFakt[[#This Row],[Řada]])=1,ROW($A37))</f>
        <v>37</v>
      </c>
      <c r="H38" t="b">
        <f ca="1">IFERROR(INDEX(tblDataFakt[Řada],SMALL(OFFSET(tblDataFakt[HelpUniŘad],MATCH(tblDataFakt[[#This Row],[Výrobce]],tblDataFakt[Výrobce],0)-1,,COUNTIF(tblDataFakt[Výrobce],tblDataFakt[[#This Row],[Výrobce]])),COUNTIF($A$2:$A38,tblDataFakt[[#This Row],[Výrobce]]))),FALSE)</f>
        <v>0</v>
      </c>
    </row>
    <row r="39" spans="1:8" x14ac:dyDescent="0.25">
      <c r="A39" t="s">
        <v>30</v>
      </c>
      <c r="B39" t="s">
        <v>49</v>
      </c>
      <c r="C39" t="s">
        <v>51</v>
      </c>
      <c r="D39" s="4">
        <v>259</v>
      </c>
      <c r="E39" t="b">
        <f>IF(COUNTIF($A$2:$A39,tblDataFakt[[#This Row],[Výrobce]])=1,ROW($A38))</f>
        <v>0</v>
      </c>
      <c r="F39" t="b">
        <f>IFERROR(INDEX(tblDataFakt[Výrobce],SMALL(tblDataFakt[HelpUniVýr],ROW(A38))),FALSE)</f>
        <v>0</v>
      </c>
      <c r="G39" t="b">
        <f>IF(COUNTIFS($A$2:$A39,tblDataFakt[[#This Row],[Výrobce]],$B$2:$B39,tblDataFakt[[#This Row],[Řada]])=1,ROW($A38))</f>
        <v>0</v>
      </c>
      <c r="H39" t="b">
        <f ca="1">IFERROR(INDEX(tblDataFakt[Řada],SMALL(OFFSET(tblDataFakt[HelpUniŘad],MATCH(tblDataFakt[[#This Row],[Výrobce]],tblDataFakt[Výrobce],0)-1,,COUNTIF(tblDataFakt[Výrobce],tblDataFakt[[#This Row],[Výrobce]])),COUNTIF($A$2:$A39,tblDataFakt[[#This Row],[Výrobce]]))),FALSE)</f>
        <v>0</v>
      </c>
    </row>
    <row r="40" spans="1:8" x14ac:dyDescent="0.25">
      <c r="A40" t="s">
        <v>30</v>
      </c>
      <c r="B40" t="s">
        <v>49</v>
      </c>
      <c r="C40" t="s">
        <v>52</v>
      </c>
      <c r="D40" s="4">
        <v>236.9</v>
      </c>
      <c r="E40" t="b">
        <f>IF(COUNTIF($A$2:$A40,tblDataFakt[[#This Row],[Výrobce]])=1,ROW($A39))</f>
        <v>0</v>
      </c>
      <c r="F40" t="b">
        <f>IFERROR(INDEX(tblDataFakt[Výrobce],SMALL(tblDataFakt[HelpUniVýr],ROW(A39))),FALSE)</f>
        <v>0</v>
      </c>
      <c r="G40" t="b">
        <f>IF(COUNTIFS($A$2:$A40,tblDataFakt[[#This Row],[Výrobce]],$B$2:$B40,tblDataFakt[[#This Row],[Řada]])=1,ROW($A39))</f>
        <v>0</v>
      </c>
      <c r="H40" t="b">
        <f ca="1">IFERROR(INDEX(tblDataFakt[Řada],SMALL(OFFSET(tblDataFakt[HelpUniŘad],MATCH(tblDataFakt[[#This Row],[Výrobce]],tblDataFakt[Výrobce],0)-1,,COUNTIF(tblDataFakt[Výrobce],tblDataFakt[[#This Row],[Výrobce]])),COUNTIF($A$2:$A40,tblDataFakt[[#This Row],[Výrobce]]))),FALSE)</f>
        <v>0</v>
      </c>
    </row>
    <row r="41" spans="1:8" x14ac:dyDescent="0.25">
      <c r="A41" t="s">
        <v>30</v>
      </c>
      <c r="B41" t="s">
        <v>49</v>
      </c>
      <c r="C41" t="s">
        <v>52</v>
      </c>
      <c r="D41" s="4">
        <v>206.69</v>
      </c>
      <c r="E41" t="b">
        <f>IF(COUNTIF($A$2:$A41,tblDataFakt[[#This Row],[Výrobce]])=1,ROW($A40))</f>
        <v>0</v>
      </c>
      <c r="F41" t="b">
        <f>IFERROR(INDEX(tblDataFakt[Výrobce],SMALL(tblDataFakt[HelpUniVýr],ROW(A40))),FALSE)</f>
        <v>0</v>
      </c>
      <c r="G41" t="b">
        <f>IF(COUNTIFS($A$2:$A41,tblDataFakt[[#This Row],[Výrobce]],$B$2:$B41,tblDataFakt[[#This Row],[Řada]])=1,ROW($A40))</f>
        <v>0</v>
      </c>
      <c r="H41" t="b">
        <f ca="1">IFERROR(INDEX(tblDataFakt[Řada],SMALL(OFFSET(tblDataFakt[HelpUniŘad],MATCH(tblDataFakt[[#This Row],[Výrobce]],tblDataFakt[Výrobce],0)-1,,COUNTIF(tblDataFakt[Výrobce],tblDataFakt[[#This Row],[Výrobce]])),COUNTIF($A$2:$A41,tblDataFakt[[#This Row],[Výrobce]]))),FALSE)</f>
        <v>0</v>
      </c>
    </row>
    <row r="42" spans="1:8" x14ac:dyDescent="0.25">
      <c r="A42" t="s">
        <v>53</v>
      </c>
      <c r="B42" t="s">
        <v>54</v>
      </c>
      <c r="C42" t="s">
        <v>71</v>
      </c>
      <c r="D42" s="4">
        <v>628.9</v>
      </c>
      <c r="E42">
        <f>IF(COUNTIF($A$2:$A42,tblDataFakt[[#This Row],[Výrobce]])=1,ROW($A41))</f>
        <v>41</v>
      </c>
      <c r="F42" t="b">
        <f>IFERROR(INDEX(tblDataFakt[Výrobce],SMALL(tblDataFakt[HelpUniVýr],ROW(A41))),FALSE)</f>
        <v>0</v>
      </c>
      <c r="G42">
        <f>IF(COUNTIFS($A$2:$A42,tblDataFakt[[#This Row],[Výrobce]],$B$2:$B42,tblDataFakt[[#This Row],[Řada]])=1,ROW($A41))</f>
        <v>41</v>
      </c>
      <c r="H42" t="str">
        <f ca="1">IFERROR(INDEX(tblDataFakt[Řada],SMALL(OFFSET(tblDataFakt[HelpUniŘad],MATCH(tblDataFakt[[#This Row],[Výrobce]],tblDataFakt[Výrobce],0)-1,,COUNTIF(tblDataFakt[Výrobce],tblDataFakt[[#This Row],[Výrobce]])),COUNTIF($A$2:$A42,tblDataFakt[[#This Row],[Výrobce]]))),FALSE)</f>
        <v>Ambilight</v>
      </c>
    </row>
    <row r="43" spans="1:8" x14ac:dyDescent="0.25">
      <c r="A43" t="s">
        <v>53</v>
      </c>
      <c r="B43" t="s">
        <v>54</v>
      </c>
      <c r="C43" t="s">
        <v>72</v>
      </c>
      <c r="D43" s="4">
        <v>318.89999999999998</v>
      </c>
      <c r="E43" t="b">
        <f>IF(COUNTIF($A$2:$A43,tblDataFakt[[#This Row],[Výrobce]])=1,ROW($A42))</f>
        <v>0</v>
      </c>
      <c r="F43" t="b">
        <f>IFERROR(INDEX(tblDataFakt[Výrobce],SMALL(tblDataFakt[HelpUniVýr],ROW(A42))),FALSE)</f>
        <v>0</v>
      </c>
      <c r="G43" t="b">
        <f>IF(COUNTIFS($A$2:$A43,tblDataFakt[[#This Row],[Výrobce]],$B$2:$B43,tblDataFakt[[#This Row],[Řada]])=1,ROW($A42))</f>
        <v>0</v>
      </c>
      <c r="H43" t="str">
        <f ca="1">IFERROR(INDEX(tblDataFakt[Řada],SMALL(OFFSET(tblDataFakt[HelpUniŘad],MATCH(tblDataFakt[[#This Row],[Výrobce]],tblDataFakt[Výrobce],0)-1,,COUNTIF(tblDataFakt[Výrobce],tblDataFakt[[#This Row],[Výrobce]])),COUNTIF($A$2:$A43,tblDataFakt[[#This Row],[Výrobce]]))),FALSE)</f>
        <v>OLED</v>
      </c>
    </row>
    <row r="44" spans="1:8" x14ac:dyDescent="0.25">
      <c r="A44" t="s">
        <v>53</v>
      </c>
      <c r="B44" t="s">
        <v>54</v>
      </c>
      <c r="C44" t="s">
        <v>73</v>
      </c>
      <c r="D44" s="4">
        <v>1611.61</v>
      </c>
      <c r="E44" t="b">
        <f>IF(COUNTIF($A$2:$A44,tblDataFakt[[#This Row],[Výrobce]])=1,ROW($A43))</f>
        <v>0</v>
      </c>
      <c r="F44" t="b">
        <f>IFERROR(INDEX(tblDataFakt[Výrobce],SMALL(tblDataFakt[HelpUniVýr],ROW(A43))),FALSE)</f>
        <v>0</v>
      </c>
      <c r="G44" t="b">
        <f>IF(COUNTIFS($A$2:$A44,tblDataFakt[[#This Row],[Výrobce]],$B$2:$B44,tblDataFakt[[#This Row],[Řada]])=1,ROW($A43))</f>
        <v>0</v>
      </c>
      <c r="H44" t="str">
        <f ca="1">IFERROR(INDEX(tblDataFakt[Řada],SMALL(OFFSET(tblDataFakt[HelpUniŘad],MATCH(tblDataFakt[[#This Row],[Výrobce]],tblDataFakt[Výrobce],0)-1,,COUNTIF(tblDataFakt[Výrobce],tblDataFakt[[#This Row],[Výrobce]])),COUNTIF($A$2:$A44,tblDataFakt[[#This Row],[Výrobce]]))),FALSE)</f>
        <v>Mini LED</v>
      </c>
    </row>
    <row r="45" spans="1:8" x14ac:dyDescent="0.25">
      <c r="A45" t="s">
        <v>53</v>
      </c>
      <c r="B45" t="s">
        <v>54</v>
      </c>
      <c r="C45" t="s">
        <v>74</v>
      </c>
      <c r="D45" s="4">
        <v>2364.71</v>
      </c>
      <c r="E45" t="b">
        <f>IF(COUNTIF($A$2:$A45,tblDataFakt[[#This Row],[Výrobce]])=1,ROW($A44))</f>
        <v>0</v>
      </c>
      <c r="F45" t="b">
        <f>IFERROR(INDEX(tblDataFakt[Výrobce],SMALL(tblDataFakt[HelpUniVýr],ROW(A44))),FALSE)</f>
        <v>0</v>
      </c>
      <c r="G45" t="b">
        <f>IF(COUNTIFS($A$2:$A45,tblDataFakt[[#This Row],[Výrobce]],$B$2:$B45,tblDataFakt[[#This Row],[Řada]])=1,ROW($A44))</f>
        <v>0</v>
      </c>
      <c r="H45" t="str">
        <f ca="1">IFERROR(INDEX(tblDataFakt[Řada],SMALL(OFFSET(tblDataFakt[HelpUniŘad],MATCH(tblDataFakt[[#This Row],[Výrobce]],tblDataFakt[Výrobce],0)-1,,COUNTIF(tblDataFakt[Výrobce],tblDataFakt[[#This Row],[Výrobce]])),COUNTIF($A$2:$A45,tblDataFakt[[#This Row],[Výrobce]]))),FALSE)</f>
        <v>Direct LED</v>
      </c>
    </row>
    <row r="46" spans="1:8" x14ac:dyDescent="0.25">
      <c r="A46" t="s">
        <v>53</v>
      </c>
      <c r="B46" t="s">
        <v>4</v>
      </c>
      <c r="C46" t="s">
        <v>61</v>
      </c>
      <c r="D46" s="4">
        <v>899</v>
      </c>
      <c r="E46" t="b">
        <f>IF(COUNTIF($A$2:$A46,tblDataFakt[[#This Row],[Výrobce]])=1,ROW($A45))</f>
        <v>0</v>
      </c>
      <c r="F46" t="b">
        <f>IFERROR(INDEX(tblDataFakt[Výrobce],SMALL(tblDataFakt[HelpUniVýr],ROW(A45))),FALSE)</f>
        <v>0</v>
      </c>
      <c r="G46">
        <f>IF(COUNTIFS($A$2:$A46,tblDataFakt[[#This Row],[Výrobce]],$B$2:$B46,tblDataFakt[[#This Row],[Řada]])=1,ROW($A45))</f>
        <v>45</v>
      </c>
      <c r="H46" t="str">
        <f ca="1">IFERROR(INDEX(tblDataFakt[Řada],SMALL(OFFSET(tblDataFakt[HelpUniŘad],MATCH(tblDataFakt[[#This Row],[Výrobce]],tblDataFakt[Výrobce],0)-1,,COUNTIF(tblDataFakt[Výrobce],tblDataFakt[[#This Row],[Výrobce]])),COUNTIF($A$2:$A46,tblDataFakt[[#This Row],[Výrobce]]))),FALSE)</f>
        <v>Soundbar</v>
      </c>
    </row>
    <row r="47" spans="1:8" x14ac:dyDescent="0.25">
      <c r="A47" t="s">
        <v>53</v>
      </c>
      <c r="B47" t="s">
        <v>4</v>
      </c>
      <c r="C47" t="s">
        <v>62</v>
      </c>
      <c r="D47" s="4">
        <v>1189</v>
      </c>
      <c r="E47" t="b">
        <f>IF(COUNTIF($A$2:$A47,tblDataFakt[[#This Row],[Výrobce]])=1,ROW($A46))</f>
        <v>0</v>
      </c>
      <c r="F47" t="b">
        <f>IFERROR(INDEX(tblDataFakt[Výrobce],SMALL(tblDataFakt[HelpUniVýr],ROW(A46))),FALSE)</f>
        <v>0</v>
      </c>
      <c r="G47" t="b">
        <f>IF(COUNTIFS($A$2:$A47,tblDataFakt[[#This Row],[Výrobce]],$B$2:$B47,tblDataFakt[[#This Row],[Řada]])=1,ROW($A46))</f>
        <v>0</v>
      </c>
      <c r="H47" t="b">
        <f ca="1">IFERROR(INDEX(tblDataFakt[Řada],SMALL(OFFSET(tblDataFakt[HelpUniŘad],MATCH(tblDataFakt[[#This Row],[Výrobce]],tblDataFakt[Výrobce],0)-1,,COUNTIF(tblDataFakt[Výrobce],tblDataFakt[[#This Row],[Výrobce]])),COUNTIF($A$2:$A47,tblDataFakt[[#This Row],[Výrobce]]))),FALSE)</f>
        <v>0</v>
      </c>
    </row>
    <row r="48" spans="1:8" x14ac:dyDescent="0.25">
      <c r="A48" t="s">
        <v>53</v>
      </c>
      <c r="B48" t="s">
        <v>4</v>
      </c>
      <c r="C48" t="s">
        <v>63</v>
      </c>
      <c r="D48" s="4">
        <v>968.9</v>
      </c>
      <c r="E48" t="b">
        <f>IF(COUNTIF($A$2:$A48,tblDataFakt[[#This Row],[Výrobce]])=1,ROW($A47))</f>
        <v>0</v>
      </c>
      <c r="F48" t="b">
        <f>IFERROR(INDEX(tblDataFakt[Výrobce],SMALL(tblDataFakt[HelpUniVýr],ROW(A47))),FALSE)</f>
        <v>0</v>
      </c>
      <c r="G48" t="b">
        <f>IF(COUNTIFS($A$2:$A48,tblDataFakt[[#This Row],[Výrobce]],$B$2:$B48,tblDataFakt[[#This Row],[Řada]])=1,ROW($A47))</f>
        <v>0</v>
      </c>
      <c r="H48" t="b">
        <f ca="1">IFERROR(INDEX(tblDataFakt[Řada],SMALL(OFFSET(tblDataFakt[HelpUniŘad],MATCH(tblDataFakt[[#This Row],[Výrobce]],tblDataFakt[Výrobce],0)-1,,COUNTIF(tblDataFakt[Výrobce],tblDataFakt[[#This Row],[Výrobce]])),COUNTIF($A$2:$A48,tblDataFakt[[#This Row],[Výrobce]]))),FALSE)</f>
        <v>0</v>
      </c>
    </row>
    <row r="49" spans="1:8" x14ac:dyDescent="0.25">
      <c r="A49" t="s">
        <v>53</v>
      </c>
      <c r="B49" t="s">
        <v>4</v>
      </c>
      <c r="C49" t="s">
        <v>64</v>
      </c>
      <c r="D49" s="4">
        <v>2299</v>
      </c>
      <c r="E49" t="b">
        <f>IF(COUNTIF($A$2:$A49,tblDataFakt[[#This Row],[Výrobce]])=1,ROW($A48))</f>
        <v>0</v>
      </c>
      <c r="F49" t="b">
        <f>IFERROR(INDEX(tblDataFakt[Výrobce],SMALL(tblDataFakt[HelpUniVýr],ROW(A48))),FALSE)</f>
        <v>0</v>
      </c>
      <c r="G49" t="b">
        <f>IF(COUNTIFS($A$2:$A49,tblDataFakt[[#This Row],[Výrobce]],$B$2:$B49,tblDataFakt[[#This Row],[Řada]])=1,ROW($A48))</f>
        <v>0</v>
      </c>
      <c r="H49" t="b">
        <f ca="1">IFERROR(INDEX(tblDataFakt[Řada],SMALL(OFFSET(tblDataFakt[HelpUniŘad],MATCH(tblDataFakt[[#This Row],[Výrobce]],tblDataFakt[Výrobce],0)-1,,COUNTIF(tblDataFakt[Výrobce],tblDataFakt[[#This Row],[Výrobce]])),COUNTIF($A$2:$A49,tblDataFakt[[#This Row],[Výrobce]]))),FALSE)</f>
        <v>0</v>
      </c>
    </row>
    <row r="50" spans="1:8" x14ac:dyDescent="0.25">
      <c r="A50" t="s">
        <v>53</v>
      </c>
      <c r="B50" t="s">
        <v>55</v>
      </c>
      <c r="C50" t="s">
        <v>65</v>
      </c>
      <c r="D50" s="4">
        <v>1732</v>
      </c>
      <c r="E50" t="b">
        <f>IF(COUNTIF($A$2:$A50,tblDataFakt[[#This Row],[Výrobce]])=1,ROW($A49))</f>
        <v>0</v>
      </c>
      <c r="F50" t="b">
        <f>IFERROR(INDEX(tblDataFakt[Výrobce],SMALL(tblDataFakt[HelpUniVýr],ROW(A49))),FALSE)</f>
        <v>0</v>
      </c>
      <c r="G50">
        <f>IF(COUNTIFS($A$2:$A50,tblDataFakt[[#This Row],[Výrobce]],$B$2:$B50,tblDataFakt[[#This Row],[Řada]])=1,ROW($A49))</f>
        <v>49</v>
      </c>
      <c r="H50" t="b">
        <f ca="1">IFERROR(INDEX(tblDataFakt[Řada],SMALL(OFFSET(tblDataFakt[HelpUniŘad],MATCH(tblDataFakt[[#This Row],[Výrobce]],tblDataFakt[Výrobce],0)-1,,COUNTIF(tblDataFakt[Výrobce],tblDataFakt[[#This Row],[Výrobce]])),COUNTIF($A$2:$A50,tblDataFakt[[#This Row],[Výrobce]]))),FALSE)</f>
        <v>0</v>
      </c>
    </row>
    <row r="51" spans="1:8" x14ac:dyDescent="0.25">
      <c r="A51" t="s">
        <v>53</v>
      </c>
      <c r="B51" t="s">
        <v>66</v>
      </c>
      <c r="C51" t="s">
        <v>67</v>
      </c>
      <c r="D51" s="4">
        <v>1037</v>
      </c>
      <c r="E51" t="b">
        <f>IF(COUNTIF($A$2:$A51,tblDataFakt[[#This Row],[Výrobce]])=1,ROW($A50))</f>
        <v>0</v>
      </c>
      <c r="F51" t="b">
        <f>IFERROR(INDEX(tblDataFakt[Výrobce],SMALL(tblDataFakt[HelpUniVýr],ROW(A50))),FALSE)</f>
        <v>0</v>
      </c>
      <c r="G51">
        <f>IF(COUNTIFS($A$2:$A51,tblDataFakt[[#This Row],[Výrobce]],$B$2:$B51,tblDataFakt[[#This Row],[Řada]])=1,ROW($A50))</f>
        <v>50</v>
      </c>
      <c r="H51" t="b">
        <f ca="1">IFERROR(INDEX(tblDataFakt[Řada],SMALL(OFFSET(tblDataFakt[HelpUniŘad],MATCH(tblDataFakt[[#This Row],[Výrobce]],tblDataFakt[Výrobce],0)-1,,COUNTIF(tblDataFakt[Výrobce],tblDataFakt[[#This Row],[Výrobce]])),COUNTIF($A$2:$A51,tblDataFakt[[#This Row],[Výrobce]]))),FALSE)</f>
        <v>0</v>
      </c>
    </row>
    <row r="52" spans="1:8" x14ac:dyDescent="0.25">
      <c r="A52" t="s">
        <v>53</v>
      </c>
      <c r="B52" t="s">
        <v>66</v>
      </c>
      <c r="C52" t="s">
        <v>68</v>
      </c>
      <c r="D52" s="4">
        <v>949</v>
      </c>
      <c r="E52" t="b">
        <f>IF(COUNTIF($A$2:$A52,tblDataFakt[[#This Row],[Výrobce]])=1,ROW($A51))</f>
        <v>0</v>
      </c>
      <c r="F52" t="b">
        <f>IFERROR(INDEX(tblDataFakt[Výrobce],SMALL(tblDataFakt[HelpUniVýr],ROW(A51))),FALSE)</f>
        <v>0</v>
      </c>
      <c r="G52" t="b">
        <f>IF(COUNTIFS($A$2:$A52,tblDataFakt[[#This Row],[Výrobce]],$B$2:$B52,tblDataFakt[[#This Row],[Řada]])=1,ROW($A51))</f>
        <v>0</v>
      </c>
      <c r="H52" t="b">
        <f ca="1">IFERROR(INDEX(tblDataFakt[Řada],SMALL(OFFSET(tblDataFakt[HelpUniŘad],MATCH(tblDataFakt[[#This Row],[Výrobce]],tblDataFakt[Výrobce],0)-1,,COUNTIF(tblDataFakt[Výrobce],tblDataFakt[[#This Row],[Výrobce]])),COUNTIF($A$2:$A52,tblDataFakt[[#This Row],[Výrobce]]))),FALSE)</f>
        <v>0</v>
      </c>
    </row>
    <row r="53" spans="1:8" x14ac:dyDescent="0.25">
      <c r="A53" t="s">
        <v>53</v>
      </c>
      <c r="B53" t="s">
        <v>66</v>
      </c>
      <c r="C53" t="s">
        <v>69</v>
      </c>
      <c r="D53" s="4">
        <v>806.63</v>
      </c>
      <c r="E53" t="b">
        <f>IF(COUNTIF($A$2:$A53,tblDataFakt[[#This Row],[Výrobce]])=1,ROW($A52))</f>
        <v>0</v>
      </c>
      <c r="F53" t="b">
        <f>IFERROR(INDEX(tblDataFakt[Výrobce],SMALL(tblDataFakt[HelpUniVýr],ROW(A52))),FALSE)</f>
        <v>0</v>
      </c>
      <c r="G53" t="b">
        <f>IF(COUNTIFS($A$2:$A53,tblDataFakt[[#This Row],[Výrobce]],$B$2:$B53,tblDataFakt[[#This Row],[Řada]])=1,ROW($A52))</f>
        <v>0</v>
      </c>
      <c r="H53" t="b">
        <f ca="1">IFERROR(INDEX(tblDataFakt[Řada],SMALL(OFFSET(tblDataFakt[HelpUniŘad],MATCH(tblDataFakt[[#This Row],[Výrobce]],tblDataFakt[Výrobce],0)-1,,COUNTIF(tblDataFakt[Výrobce],tblDataFakt[[#This Row],[Výrobce]])),COUNTIF($A$2:$A53,tblDataFakt[[#This Row],[Výrobce]]))),FALSE)</f>
        <v>0</v>
      </c>
    </row>
    <row r="54" spans="1:8" x14ac:dyDescent="0.25">
      <c r="A54" t="s">
        <v>53</v>
      </c>
      <c r="B54" t="s">
        <v>66</v>
      </c>
      <c r="C54" t="s">
        <v>70</v>
      </c>
      <c r="D54" s="4">
        <v>959</v>
      </c>
      <c r="E54" t="b">
        <f>IF(COUNTIF($A$2:$A54,tblDataFakt[[#This Row],[Výrobce]])=1,ROW($A53))</f>
        <v>0</v>
      </c>
      <c r="F54" t="b">
        <f>IFERROR(INDEX(tblDataFakt[Výrobce],SMALL(tblDataFakt[HelpUniVýr],ROW(A53))),FALSE)</f>
        <v>0</v>
      </c>
      <c r="G54" t="b">
        <f>IF(COUNTIFS($A$2:$A54,tblDataFakt[[#This Row],[Výrobce]],$B$2:$B54,tblDataFakt[[#This Row],[Řada]])=1,ROW($A53))</f>
        <v>0</v>
      </c>
      <c r="H54" t="b">
        <f ca="1">IFERROR(INDEX(tblDataFakt[Řada],SMALL(OFFSET(tblDataFakt[HelpUniŘad],MATCH(tblDataFakt[[#This Row],[Výrobce]],tblDataFakt[Výrobce],0)-1,,COUNTIF(tblDataFakt[Výrobce],tblDataFakt[[#This Row],[Výrobce]])),COUNTIF($A$2:$A54,tblDataFakt[[#This Row],[Výrobce]]))),FALSE)</f>
        <v>0</v>
      </c>
    </row>
    <row r="55" spans="1:8" x14ac:dyDescent="0.25">
      <c r="A55" t="s">
        <v>53</v>
      </c>
      <c r="B55" t="s">
        <v>56</v>
      </c>
      <c r="C55" t="s">
        <v>57</v>
      </c>
      <c r="D55" s="4">
        <v>279.89999999999998</v>
      </c>
      <c r="E55" t="b">
        <f>IF(COUNTIF($A$2:$A55,tblDataFakt[[#This Row],[Výrobce]])=1,ROW($A54))</f>
        <v>0</v>
      </c>
      <c r="F55" t="b">
        <f>IFERROR(INDEX(tblDataFakt[Výrobce],SMALL(tblDataFakt[HelpUniVýr],ROW(A54))),FALSE)</f>
        <v>0</v>
      </c>
      <c r="G55">
        <f>IF(COUNTIFS($A$2:$A55,tblDataFakt[[#This Row],[Výrobce]],$B$2:$B55,tblDataFakt[[#This Row],[Řada]])=1,ROW($A54))</f>
        <v>54</v>
      </c>
      <c r="H55" t="b">
        <f ca="1">IFERROR(INDEX(tblDataFakt[Řada],SMALL(OFFSET(tblDataFakt[HelpUniŘad],MATCH(tblDataFakt[[#This Row],[Výrobce]],tblDataFakt[Výrobce],0)-1,,COUNTIF(tblDataFakt[Výrobce],tblDataFakt[[#This Row],[Výrobce]])),COUNTIF($A$2:$A55,tblDataFakt[[#This Row],[Výrobce]]))),FALSE)</f>
        <v>0</v>
      </c>
    </row>
    <row r="56" spans="1:8" x14ac:dyDescent="0.25">
      <c r="A56" t="s">
        <v>53</v>
      </c>
      <c r="B56" t="s">
        <v>56</v>
      </c>
      <c r="C56" t="s">
        <v>58</v>
      </c>
      <c r="D56" s="4">
        <v>129.9</v>
      </c>
      <c r="E56" t="b">
        <f>IF(COUNTIF($A$2:$A56,tblDataFakt[[#This Row],[Výrobce]])=1,ROW($A55))</f>
        <v>0</v>
      </c>
      <c r="F56" t="b">
        <f>IFERROR(INDEX(tblDataFakt[Výrobce],SMALL(tblDataFakt[HelpUniVýr],ROW(A55))),FALSE)</f>
        <v>0</v>
      </c>
      <c r="G56" t="b">
        <f>IF(COUNTIFS($A$2:$A56,tblDataFakt[[#This Row],[Výrobce]],$B$2:$B56,tblDataFakt[[#This Row],[Řada]])=1,ROW($A55))</f>
        <v>0</v>
      </c>
      <c r="H56" t="b">
        <f ca="1">IFERROR(INDEX(tblDataFakt[Řada],SMALL(OFFSET(tblDataFakt[HelpUniŘad],MATCH(tblDataFakt[[#This Row],[Výrobce]],tblDataFakt[Výrobce],0)-1,,COUNTIF(tblDataFakt[Výrobce],tblDataFakt[[#This Row],[Výrobce]])),COUNTIF($A$2:$A56,tblDataFakt[[#This Row],[Výrobce]]))),FALSE)</f>
        <v>0</v>
      </c>
    </row>
    <row r="57" spans="1:8" x14ac:dyDescent="0.25">
      <c r="A57" t="s">
        <v>53</v>
      </c>
      <c r="B57" t="s">
        <v>56</v>
      </c>
      <c r="C57" t="s">
        <v>59</v>
      </c>
      <c r="D57" s="4">
        <v>1249</v>
      </c>
      <c r="E57" t="b">
        <f>IF(COUNTIF($A$2:$A57,tblDataFakt[[#This Row],[Výrobce]])=1,ROW($A56))</f>
        <v>0</v>
      </c>
      <c r="F57" t="b">
        <f>IFERROR(INDEX(tblDataFakt[Výrobce],SMALL(tblDataFakt[HelpUniVýr],ROW(A56))),FALSE)</f>
        <v>0</v>
      </c>
      <c r="G57" t="b">
        <f>IF(COUNTIFS($A$2:$A57,tblDataFakt[[#This Row],[Výrobce]],$B$2:$B57,tblDataFakt[[#This Row],[Řada]])=1,ROW($A56))</f>
        <v>0</v>
      </c>
      <c r="H57" t="b">
        <f ca="1">IFERROR(INDEX(tblDataFakt[Řada],SMALL(OFFSET(tblDataFakt[HelpUniŘad],MATCH(tblDataFakt[[#This Row],[Výrobce]],tblDataFakt[Výrobce],0)-1,,COUNTIF(tblDataFakt[Výrobce],tblDataFakt[[#This Row],[Výrobce]])),COUNTIF($A$2:$A57,tblDataFakt[[#This Row],[Výrobce]]))),FALSE)</f>
        <v>0</v>
      </c>
    </row>
    <row r="58" spans="1:8" x14ac:dyDescent="0.25">
      <c r="A58" t="s">
        <v>53</v>
      </c>
      <c r="B58" t="s">
        <v>56</v>
      </c>
      <c r="C58" t="s">
        <v>60</v>
      </c>
      <c r="D58" s="4">
        <v>358.9</v>
      </c>
      <c r="E58" t="b">
        <f>IF(COUNTIF($A$2:$A58,tblDataFakt[[#This Row],[Výrobce]])=1,ROW($A57))</f>
        <v>0</v>
      </c>
      <c r="F58" t="b">
        <f>IFERROR(INDEX(tblDataFakt[Výrobce],SMALL(tblDataFakt[HelpUniVýr],ROW(A57))),FALSE)</f>
        <v>0</v>
      </c>
      <c r="G58" t="b">
        <f>IF(COUNTIFS($A$2:$A58,tblDataFakt[[#This Row],[Výrobce]],$B$2:$B58,tblDataFakt[[#This Row],[Řada]])=1,ROW($A57))</f>
        <v>0</v>
      </c>
      <c r="H58" t="b">
        <f ca="1">IFERROR(INDEX(tblDataFakt[Řada],SMALL(OFFSET(tblDataFakt[HelpUniŘad],MATCH(tblDataFakt[[#This Row],[Výrobce]],tblDataFakt[Výrobce],0)-1,,COUNTIF(tblDataFakt[Výrobce],tblDataFakt[[#This Row],[Výrobce]])),COUNTIF($A$2:$A58,tblDataFakt[[#This Row],[Výrobce]]))),FALSE)</f>
        <v>0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FF6C2-9543-4582-BE6C-384DC571070F}">
  <sheetPr codeName="Hárok2"/>
  <dimension ref="A4:F27"/>
  <sheetViews>
    <sheetView tabSelected="1" workbookViewId="0">
      <selection activeCell="M18" sqref="M18"/>
    </sheetView>
  </sheetViews>
  <sheetFormatPr defaultRowHeight="15" x14ac:dyDescent="0.25"/>
  <cols>
    <col min="1" max="1" width="10" customWidth="1"/>
    <col min="2" max="2" width="10.42578125" customWidth="1"/>
    <col min="3" max="3" width="11.7109375" customWidth="1"/>
    <col min="4" max="4" width="12" customWidth="1"/>
    <col min="5" max="5" width="10.140625" customWidth="1"/>
    <col min="6" max="6" width="11.85546875" customWidth="1"/>
  </cols>
  <sheetData>
    <row r="4" spans="1:6" x14ac:dyDescent="0.25">
      <c r="A4" t="s">
        <v>77</v>
      </c>
      <c r="E4" t="s">
        <v>79</v>
      </c>
    </row>
    <row r="10" spans="1:6" x14ac:dyDescent="0.25">
      <c r="A10" s="6" t="s">
        <v>75</v>
      </c>
      <c r="B10" s="6" t="s">
        <v>0</v>
      </c>
      <c r="C10" s="6" t="s">
        <v>1</v>
      </c>
      <c r="D10" s="6" t="s">
        <v>2</v>
      </c>
      <c r="E10" s="6" t="s">
        <v>76</v>
      </c>
      <c r="F10" s="6" t="s">
        <v>13</v>
      </c>
    </row>
    <row r="11" spans="1:6" x14ac:dyDescent="0.25">
      <c r="A11" s="6">
        <f>IF(COUNTA(Tabuľka3[[#This Row],[Výrobce]:[Množství]])=4,COUNT($A$10:$A10)+1,"")</f>
        <v>1</v>
      </c>
      <c r="B11" t="s">
        <v>3</v>
      </c>
      <c r="C11" t="s">
        <v>21</v>
      </c>
      <c r="D11" t="s">
        <v>23</v>
      </c>
      <c r="E11" s="5">
        <v>1</v>
      </c>
      <c r="F11" s="4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>1499</v>
      </c>
    </row>
    <row r="12" spans="1:6" x14ac:dyDescent="0.25">
      <c r="A12" s="6">
        <f>IF(COUNTA(Tabuľka3[[#This Row],[Výrobce]:[Množství]])=4,COUNT($A$10:$A11)+1,"")</f>
        <v>2</v>
      </c>
      <c r="B12" t="s">
        <v>30</v>
      </c>
      <c r="C12" t="s">
        <v>4</v>
      </c>
      <c r="D12" t="s">
        <v>35</v>
      </c>
      <c r="E12" s="5">
        <v>3</v>
      </c>
      <c r="F12" s="4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>2757</v>
      </c>
    </row>
    <row r="13" spans="1:6" x14ac:dyDescent="0.25">
      <c r="A13" s="6">
        <f>IF(COUNTA(Tabuľka3[[#This Row],[Výrobce]:[Množství]])=4,COUNT($A$10:$A12)+1,"")</f>
        <v>3</v>
      </c>
      <c r="B13" t="s">
        <v>53</v>
      </c>
      <c r="C13" t="s">
        <v>54</v>
      </c>
      <c r="D13" t="s">
        <v>74</v>
      </c>
      <c r="E13" s="5">
        <v>1</v>
      </c>
      <c r="F13" s="4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>2364.71</v>
      </c>
    </row>
    <row r="14" spans="1:6" x14ac:dyDescent="0.25">
      <c r="A14" s="6" t="str">
        <f>IF(COUNTA(Tabuľka3[[#This Row],[Výrobce]:[Množství]])=4,COUNT($A$10:$A13)+1,"")</f>
        <v/>
      </c>
      <c r="E14" s="5"/>
      <c r="F14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15" spans="1:6" x14ac:dyDescent="0.25">
      <c r="A15" s="6" t="str">
        <f>IF(COUNTA(Tabuľka3[[#This Row],[Výrobce]:[Množství]])=4,COUNT($A$10:$A14)+1,"")</f>
        <v/>
      </c>
      <c r="E15" s="5"/>
      <c r="F15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16" spans="1:6" x14ac:dyDescent="0.25">
      <c r="A16" s="6" t="str">
        <f>IF(COUNTA(Tabuľka3[[#This Row],[Výrobce]:[Množství]])=4,COUNT($A$10:$A15)+1,"")</f>
        <v/>
      </c>
      <c r="E16" s="5"/>
      <c r="F16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17" spans="1:6" x14ac:dyDescent="0.25">
      <c r="A17" s="6" t="str">
        <f>IF(COUNTA(Tabuľka3[[#This Row],[Výrobce]:[Množství]])=4,COUNT($A$10:$A16)+1,"")</f>
        <v/>
      </c>
      <c r="E17" s="5"/>
      <c r="F17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18" spans="1:6" x14ac:dyDescent="0.25">
      <c r="A18" s="6" t="str">
        <f>IF(COUNTA(Tabuľka3[[#This Row],[Výrobce]:[Množství]])=4,COUNT($A$10:$A17)+1,"")</f>
        <v/>
      </c>
      <c r="E18" s="5"/>
      <c r="F18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19" spans="1:6" x14ac:dyDescent="0.25">
      <c r="A19" s="6" t="str">
        <f>IF(COUNTA(Tabuľka3[[#This Row],[Výrobce]:[Množství]])=4,COUNT($A$10:$A18)+1,"")</f>
        <v/>
      </c>
      <c r="E19" s="5"/>
      <c r="F19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20" spans="1:6" x14ac:dyDescent="0.25">
      <c r="A20" s="6" t="str">
        <f>IF(COUNTA(Tabuľka3[[#This Row],[Výrobce]:[Množství]])=4,COUNT($A$10:$A19)+1,"")</f>
        <v/>
      </c>
      <c r="E20" s="5"/>
      <c r="F20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21" spans="1:6" x14ac:dyDescent="0.25">
      <c r="A21" s="6" t="str">
        <f>IF(COUNTA(Tabuľka3[[#This Row],[Výrobce]:[Množství]])=4,COUNT($A$10:$A20)+1,"")</f>
        <v/>
      </c>
      <c r="E21" s="5"/>
      <c r="F21" s="4" t="str">
        <f>IF(Tabuľka3[[#This Row],[Položka]]="","",SUMIFS(tblDataFakt[Cena],tblDataFakt[Výrobce],Tabuľka3[[#This Row],[Výrobce]],tblDataFakt[Řada],Tabuľka3[[#This Row],[Řada]],tblDataFakt[Výrobek],Tabuľka3[[#This Row],[Výrobek]])*Tabuľka3[[#This Row],[Množství]])</f>
        <v/>
      </c>
    </row>
    <row r="26" spans="1:6" ht="15.75" thickBot="1" x14ac:dyDescent="0.3"/>
    <row r="27" spans="1:6" ht="15.75" thickBot="1" x14ac:dyDescent="0.3">
      <c r="D27" t="s">
        <v>78</v>
      </c>
      <c r="F27" s="7">
        <f>SUM(Tabuľka3[Cena])</f>
        <v>6620.71</v>
      </c>
    </row>
  </sheetData>
  <conditionalFormatting sqref="C11:C21">
    <cfRule type="expression" dxfId="1" priority="4">
      <formula>ISERROR(MATCH($C11,RADA,0))</formula>
    </cfRule>
    <cfRule type="containsBlanks" priority="3" stopIfTrue="1">
      <formula>LEN(TRIM(C11))=0</formula>
    </cfRule>
  </conditionalFormatting>
  <conditionalFormatting sqref="D11:D21">
    <cfRule type="expression" dxfId="0" priority="2">
      <formula>ISERROR(MATCH($D11,VYROBEK,0))</formula>
    </cfRule>
    <cfRule type="containsBlanks" priority="1" stopIfTrue="1">
      <formula>LEN(TRIM(D11))=0</formula>
    </cfRule>
  </conditionalFormatting>
  <dataValidations count="3">
    <dataValidation type="list" allowBlank="1" showInputMessage="1" showErrorMessage="1" sqref="B11:B21" xr:uid="{11EDA640-C260-4F0C-A851-EC7AD7E32E7A}">
      <formula1>VYROBCE</formula1>
    </dataValidation>
    <dataValidation type="list" allowBlank="1" showInputMessage="1" showErrorMessage="1" sqref="C11:C21" xr:uid="{C16F0525-5998-4237-91F8-089700D06BB3}">
      <formula1>RADA</formula1>
    </dataValidation>
    <dataValidation type="list" allowBlank="1" showInputMessage="1" showErrorMessage="1" sqref="D11:D21" xr:uid="{2E787F4C-A233-4968-97E7-18848DF9D4A1}">
      <formula1>VYROBEK</formula1>
    </dataValidation>
  </dataValidation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Data</vt:lpstr>
      <vt:lpstr>Data pro Fakturu</vt:lpstr>
      <vt:lpstr>Faktura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2022-08-18T06:23:03Z</dcterms:created>
  <dcterms:modified xsi:type="dcterms:W3CDTF">2022-08-18T09:23:30Z</dcterms:modified>
</cp:coreProperties>
</file>