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05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5D9CC92-C389-4A45-9F0C-8D3925F09A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T" sheetId="2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2" l="1"/>
  <c r="C2" i="2"/>
  <c r="I2" i="2"/>
  <c r="P7" i="2"/>
  <c r="G7" i="2"/>
  <c r="I7" i="2"/>
  <c r="E7" i="2"/>
  <c r="M7" i="2"/>
  <c r="D7" i="2"/>
  <c r="F7" i="2"/>
  <c r="N7" i="2"/>
  <c r="O7" i="2"/>
  <c r="Q7" i="2"/>
  <c r="H7" i="2"/>
  <c r="L7" i="2"/>
  <c r="N5" i="2" l="1"/>
  <c r="N10" i="2"/>
  <c r="N3" i="2"/>
  <c r="N8" i="2"/>
  <c r="N6" i="2"/>
  <c r="Q6" i="2"/>
  <c r="Q5" i="2"/>
  <c r="Q10" i="2"/>
  <c r="Q3" i="2"/>
  <c r="Q8" i="2"/>
  <c r="M6" i="2"/>
  <c r="M5" i="2"/>
  <c r="M10" i="2"/>
  <c r="M3" i="2"/>
  <c r="M8" i="2"/>
  <c r="P8" i="2"/>
  <c r="P6" i="2"/>
  <c r="P5" i="2"/>
  <c r="P10" i="2"/>
  <c r="P3" i="2"/>
  <c r="O10" i="2"/>
  <c r="O3" i="2"/>
  <c r="O8" i="2"/>
  <c r="O6" i="2"/>
  <c r="O5" i="2"/>
  <c r="L10" i="2"/>
  <c r="L6" i="2"/>
  <c r="L3" i="2"/>
  <c r="L8" i="2"/>
  <c r="Q2" i="2" s="1"/>
  <c r="L5" i="2"/>
  <c r="E6" i="2"/>
  <c r="E8" i="2"/>
  <c r="E10" i="2"/>
  <c r="E3" i="2"/>
  <c r="E5" i="2"/>
  <c r="I6" i="2"/>
  <c r="I8" i="2"/>
  <c r="I10" i="2"/>
  <c r="I3" i="2"/>
  <c r="I5" i="2"/>
  <c r="F8" i="2"/>
  <c r="F10" i="2"/>
  <c r="F3" i="2"/>
  <c r="F5" i="2"/>
  <c r="F6" i="2"/>
  <c r="G10" i="2"/>
  <c r="G3" i="2"/>
  <c r="G5" i="2"/>
  <c r="G6" i="2"/>
  <c r="G8" i="2"/>
  <c r="H5" i="2"/>
  <c r="H6" i="2"/>
  <c r="H8" i="2"/>
  <c r="H10" i="2"/>
  <c r="H3" i="2"/>
  <c r="D10" i="2"/>
  <c r="D8" i="2"/>
  <c r="D6" i="2"/>
  <c r="D5" i="2"/>
  <c r="D3" i="2"/>
</calcChain>
</file>

<file path=xl/sharedStrings.xml><?xml version="1.0" encoding="utf-8"?>
<sst xmlns="http://schemas.openxmlformats.org/spreadsheetml/2006/main" count="108" uniqueCount="25">
  <si>
    <t>ks</t>
  </si>
  <si>
    <t>I</t>
  </si>
  <si>
    <t>II</t>
  </si>
  <si>
    <t>číslo výrobku</t>
  </si>
  <si>
    <t>typ výrobku</t>
  </si>
  <si>
    <t>pořadí výroby</t>
  </si>
  <si>
    <t>regál</t>
  </si>
  <si>
    <t>Ozn. Regálu</t>
  </si>
  <si>
    <t>strana regálu</t>
  </si>
  <si>
    <t>pozice v regálu</t>
  </si>
  <si>
    <t>index</t>
  </si>
  <si>
    <t>k</t>
  </si>
  <si>
    <t>a</t>
  </si>
  <si>
    <t>TAKTO BY TO MĚLO BÝT VYPLNĚNO PO POUŽITÍ VZORCŮ</t>
  </si>
  <si>
    <t>místo použití</t>
  </si>
  <si>
    <t>další</t>
  </si>
  <si>
    <t>S</t>
  </si>
  <si>
    <t>B</t>
  </si>
  <si>
    <t>VSTUPNÍ TABULKA</t>
  </si>
  <si>
    <t>3 Total</t>
  </si>
  <si>
    <t>4 Total</t>
  </si>
  <si>
    <t>(blank)</t>
  </si>
  <si>
    <t>Count of číslo výrobku</t>
  </si>
  <si>
    <t>Celkem</t>
  </si>
  <si>
    <t>Sum of číslo výrobku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</si>
</sst>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9" fillId="7" borderId="24" applyNumberFormat="0" applyAlignment="0" applyProtection="0"/>
    <xf numFmtId="0" fontId="10" fillId="8" borderId="25" applyNumberFormat="0" applyAlignment="0" applyProtection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textRotation="90"/>
    </xf>
    <xf numFmtId="0" fontId="4" fillId="0" borderId="5" xfId="0" applyFont="1" applyFill="1" applyBorder="1"/>
    <xf numFmtId="0" fontId="5" fillId="0" borderId="6" xfId="0" applyFont="1" applyFill="1" applyBorder="1" applyAlignment="1">
      <alignment textRotation="90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4" borderId="0" xfId="0" applyFont="1" applyFill="1" applyBorder="1" applyAlignment="1">
      <alignment horizontal="center" vertical="center" textRotation="90"/>
    </xf>
    <xf numFmtId="0" fontId="4" fillId="5" borderId="0" xfId="0" applyFont="1" applyFill="1" applyBorder="1" applyAlignment="1">
      <alignment textRotation="90"/>
    </xf>
    <xf numFmtId="0" fontId="6" fillId="0" borderId="22" xfId="0" applyFont="1" applyFill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3" fillId="6" borderId="4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center" vertical="center" textRotation="90"/>
    </xf>
    <xf numFmtId="0" fontId="4" fillId="6" borderId="8" xfId="0" applyFont="1" applyFill="1" applyBorder="1" applyAlignment="1">
      <alignment horizontal="center" vertical="center" textRotation="90"/>
    </xf>
    <xf numFmtId="0" fontId="4" fillId="6" borderId="12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6" xfId="0" applyFont="1" applyFill="1" applyBorder="1"/>
    <xf numFmtId="0" fontId="1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0" fillId="0" borderId="0" xfId="0" pivotButton="1"/>
    <xf numFmtId="0" fontId="0" fillId="0" borderId="0" xfId="0" applyNumberFormat="1"/>
    <xf numFmtId="0" fontId="9" fillId="7" borderId="24" xfId="1"/>
    <xf numFmtId="0" fontId="9" fillId="2" borderId="24" xfId="1" applyFill="1"/>
    <xf numFmtId="0" fontId="9" fillId="9" borderId="24" xfId="1" applyFill="1"/>
    <xf numFmtId="0" fontId="9" fillId="10" borderId="24" xfId="1" applyFill="1"/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/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textRotation="9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8" borderId="25" xfId="2" applyNumberFormat="1" applyAlignment="1">
      <alignment vertical="center"/>
    </xf>
    <xf numFmtId="0" fontId="10" fillId="8" borderId="25" xfId="2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3">
    <cellStyle name="Check Cell" xfId="2" builtinId="23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965.698649305552" createdVersion="6" refreshedVersion="6" minRefreshableVersion="3" recordCount="12" xr:uid="{BC919A4D-BB24-4883-BD0C-4596EDDF7706}">
  <cacheSource type="worksheet">
    <worksheetSource name="Data"/>
  </cacheSource>
  <cacheFields count="9">
    <cacheField name="číslo výrobku" numFmtId="0">
      <sharedItems containsSemiMixedTypes="0" containsString="0" containsNumber="1" containsInteger="1" minValue="134" maxValue="145" count="12">
        <n v="134"/>
        <n v="135"/>
        <n v="136"/>
        <n v="137"/>
        <n v="138"/>
        <n v="139"/>
        <n v="140"/>
        <n v="141"/>
        <n v="142"/>
        <n v="143"/>
        <n v="144"/>
        <n v="145"/>
      </sharedItems>
    </cacheField>
    <cacheField name="typ výrobku" numFmtId="0">
      <sharedItems containsSemiMixedTypes="0" containsString="0" containsNumber="1" containsInteger="1" minValue="201" maxValue="250" count="6">
        <n v="201"/>
        <n v="210"/>
        <n v="250"/>
        <n v="206"/>
        <n v="245"/>
        <n v="202"/>
      </sharedItems>
    </cacheField>
    <cacheField name="index" numFmtId="0">
      <sharedItems containsBlank="1" count="3">
        <s v="k"/>
        <m/>
        <s v="a"/>
      </sharedItems>
    </cacheField>
    <cacheField name="pořadí výroby" numFmtId="0">
      <sharedItems containsSemiMixedTypes="0" containsString="0" containsNumber="1" containsInteger="1" minValue="1" maxValue="2" count="2">
        <n v="1"/>
        <n v="2"/>
      </sharedItems>
    </cacheField>
    <cacheField name="regál" numFmtId="0">
      <sharedItems containsSemiMixedTypes="0" containsString="0" containsNumber="1" containsInteger="1" minValue="3" maxValue="4" count="2">
        <n v="3"/>
        <n v="4"/>
      </sharedItems>
    </cacheField>
    <cacheField name="strana regálu" numFmtId="0">
      <sharedItems count="2">
        <s v="I"/>
        <s v="II"/>
      </sharedItems>
    </cacheField>
    <cacheField name="pozice v regálu" numFmtId="0">
      <sharedItems containsSemiMixedTypes="0" containsString="0" containsNumber="1" containsInteger="1" minValue="1" maxValue="3" count="3">
        <n v="1"/>
        <n v="2"/>
        <n v="3"/>
      </sharedItems>
    </cacheField>
    <cacheField name="místo použití" numFmtId="0">
      <sharedItems containsSemiMixedTypes="0" containsString="0" containsNumber="1" containsInteger="1" minValue="1" maxValue="4"/>
    </cacheField>
    <cacheField name="další" numFmtId="0">
      <sharedItems count="2">
        <s v="S"/>
        <s v="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x v="0"/>
    <x v="0"/>
    <x v="0"/>
    <x v="0"/>
    <n v="1"/>
    <x v="0"/>
  </r>
  <r>
    <x v="1"/>
    <x v="1"/>
    <x v="1"/>
    <x v="0"/>
    <x v="0"/>
    <x v="0"/>
    <x v="1"/>
    <n v="1"/>
    <x v="1"/>
  </r>
  <r>
    <x v="2"/>
    <x v="2"/>
    <x v="2"/>
    <x v="0"/>
    <x v="0"/>
    <x v="0"/>
    <x v="2"/>
    <n v="1"/>
    <x v="0"/>
  </r>
  <r>
    <x v="3"/>
    <x v="3"/>
    <x v="1"/>
    <x v="0"/>
    <x v="0"/>
    <x v="1"/>
    <x v="1"/>
    <n v="1"/>
    <x v="1"/>
  </r>
  <r>
    <x v="4"/>
    <x v="0"/>
    <x v="1"/>
    <x v="0"/>
    <x v="0"/>
    <x v="1"/>
    <x v="0"/>
    <n v="2"/>
    <x v="0"/>
  </r>
  <r>
    <x v="5"/>
    <x v="4"/>
    <x v="0"/>
    <x v="0"/>
    <x v="0"/>
    <x v="1"/>
    <x v="2"/>
    <n v="2"/>
    <x v="1"/>
  </r>
  <r>
    <x v="6"/>
    <x v="1"/>
    <x v="1"/>
    <x v="1"/>
    <x v="1"/>
    <x v="0"/>
    <x v="0"/>
    <n v="2"/>
    <x v="0"/>
  </r>
  <r>
    <x v="7"/>
    <x v="2"/>
    <x v="0"/>
    <x v="1"/>
    <x v="1"/>
    <x v="0"/>
    <x v="1"/>
    <n v="3"/>
    <x v="1"/>
  </r>
  <r>
    <x v="8"/>
    <x v="1"/>
    <x v="1"/>
    <x v="1"/>
    <x v="1"/>
    <x v="0"/>
    <x v="2"/>
    <n v="3"/>
    <x v="0"/>
  </r>
  <r>
    <x v="9"/>
    <x v="4"/>
    <x v="1"/>
    <x v="1"/>
    <x v="1"/>
    <x v="1"/>
    <x v="2"/>
    <n v="4"/>
    <x v="1"/>
  </r>
  <r>
    <x v="10"/>
    <x v="0"/>
    <x v="1"/>
    <x v="1"/>
    <x v="1"/>
    <x v="1"/>
    <x v="1"/>
    <n v="4"/>
    <x v="0"/>
  </r>
  <r>
    <x v="11"/>
    <x v="5"/>
    <x v="1"/>
    <x v="1"/>
    <x v="1"/>
    <x v="1"/>
    <x v="0"/>
    <n v="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31E823-A249-40AD-A256-8BB79B068868}" name="PivotTable1" cacheId="0" applyNumberFormats="0" applyBorderFormats="0" applyFontFormats="0" applyPatternFormats="0" applyAlignmentFormats="0" applyWidthHeightFormats="1" dataCaption="Values" grandTotalCaption="Celkem" missingCaption=" " updatedVersion="6" minRefreshableVersion="3" itemPrintTitles="1" createdVersion="6" indent="0" compact="0" compactData="0" multipleFieldFilters="0">
  <location ref="T18:AC33" firstHeaderRow="0" firstDataRow="1" firstDataCol="8"/>
  <pivotFields count="9">
    <pivotField axis="axisRow" dataField="1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5"/>
        <item x="3"/>
        <item x="1"/>
        <item x="4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4"/>
    <field x="3"/>
    <field x="5"/>
    <field x="6"/>
    <field x="0"/>
    <field x="8"/>
    <field x="1"/>
    <field x="2"/>
  </rowFields>
  <rowItems count="15">
    <i>
      <x/>
      <x/>
      <x/>
      <x/>
      <x/>
      <x v="1"/>
      <x/>
      <x v="1"/>
    </i>
    <i r="3">
      <x v="1"/>
      <x v="1"/>
      <x/>
      <x v="3"/>
      <x v="2"/>
    </i>
    <i r="3">
      <x v="2"/>
      <x v="2"/>
      <x v="1"/>
      <x v="5"/>
      <x/>
    </i>
    <i r="2">
      <x v="1"/>
      <x/>
      <x v="4"/>
      <x v="1"/>
      <x/>
      <x v="2"/>
    </i>
    <i r="3">
      <x v="1"/>
      <x v="3"/>
      <x/>
      <x v="2"/>
      <x v="2"/>
    </i>
    <i r="3">
      <x v="2"/>
      <x v="5"/>
      <x/>
      <x v="4"/>
      <x v="1"/>
    </i>
    <i t="default">
      <x/>
    </i>
    <i>
      <x v="1"/>
      <x v="1"/>
      <x/>
      <x/>
      <x v="6"/>
      <x v="1"/>
      <x v="3"/>
      <x v="2"/>
    </i>
    <i r="3">
      <x v="1"/>
      <x v="7"/>
      <x/>
      <x v="5"/>
      <x v="1"/>
    </i>
    <i r="3">
      <x v="2"/>
      <x v="8"/>
      <x v="1"/>
      <x v="3"/>
      <x v="2"/>
    </i>
    <i r="2">
      <x v="1"/>
      <x/>
      <x v="11"/>
      <x/>
      <x v="1"/>
      <x v="2"/>
    </i>
    <i r="3">
      <x v="1"/>
      <x v="10"/>
      <x v="1"/>
      <x/>
      <x v="2"/>
    </i>
    <i r="3">
      <x v="2"/>
      <x v="9"/>
      <x/>
      <x v="4"/>
      <x v="2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číslo výrobku" fld="0" subtotal="count" baseField="2" baseItem="1"/>
    <dataField name="Sum of číslo výrobku" fld="0" baseField="0" baseItem="0"/>
  </dataField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D69C3D-AFD7-4754-85D0-E6D849CB0FAD}" name="Data" displayName="Data" ref="AE2:AM14" totalsRowShown="0">
  <autoFilter ref="AE2:AM14" xr:uid="{56BB7C03-9308-4950-935E-91D7448075D0}"/>
  <tableColumns count="9">
    <tableColumn id="1" xr3:uid="{DE9E6691-4263-40C9-AEBB-AABB10D13943}" name="číslo výrobku"/>
    <tableColumn id="2" xr3:uid="{8B58F4F6-1D5F-4594-9D28-EF801FF9C879}" name="typ výrobku"/>
    <tableColumn id="3" xr3:uid="{8C308D9E-EF60-4AA2-99E7-4272354FB9BB}" name="index"/>
    <tableColumn id="4" xr3:uid="{6B24EDD5-1E37-4902-83F4-113C539B91EF}" name="pořadí výroby"/>
    <tableColumn id="5" xr3:uid="{F75AAAEA-73D5-4EA8-B2A1-D87DF84396EF}" name="regál"/>
    <tableColumn id="6" xr3:uid="{79CAEC95-7BBB-4508-84F3-95307AC7527F}" name="strana regálu"/>
    <tableColumn id="7" xr3:uid="{37B69451-5808-4336-8895-2CDEE19B0FBD}" name="pozice v regálu"/>
    <tableColumn id="8" xr3:uid="{8A4639A7-944E-40C9-A0AA-43C8B3D6D286}" name="místo použití"/>
    <tableColumn id="9" xr3:uid="{F0B983DC-63EB-4046-9E1A-35EFB93ADDF8}" name="dalš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B01A6-F07B-4F10-B4C8-8950AFE82906}">
  <dimension ref="A1:AN4001"/>
  <sheetViews>
    <sheetView showGridLines="0" showZeros="0" tabSelected="1" workbookViewId="0">
      <pane ySplit="2" topLeftCell="A3" activePane="bottomLeft" state="frozen"/>
      <selection pane="bottomLeft" activeCell="K27" sqref="K27"/>
    </sheetView>
  </sheetViews>
  <sheetFormatPr defaultColWidth="0" defaultRowHeight="15" zeroHeight="1" outlineLevelCol="1" x14ac:dyDescent="0.25"/>
  <cols>
    <col min="1" max="1" width="9.140625" customWidth="1"/>
    <col min="2" max="2" width="14.140625" customWidth="1"/>
    <col min="3" max="3" width="4.28515625" customWidth="1"/>
    <col min="4" max="4" width="4.5703125" customWidth="1"/>
    <col min="5" max="10" width="4.28515625" customWidth="1"/>
    <col min="11" max="11" width="6.140625" customWidth="1"/>
    <col min="12" max="12" width="4.42578125" customWidth="1"/>
    <col min="13" max="19" width="4.28515625" customWidth="1"/>
    <col min="20" max="29" width="7.7109375" customWidth="1" outlineLevel="1"/>
    <col min="30" max="30" width="10.28515625" customWidth="1"/>
    <col min="31" max="31" width="9.7109375" customWidth="1" outlineLevel="1"/>
    <col min="32" max="32" width="13.5703125" customWidth="1" outlineLevel="1"/>
    <col min="33" max="33" width="9.140625" customWidth="1" outlineLevel="1"/>
    <col min="34" max="34" width="15.28515625" customWidth="1" outlineLevel="1"/>
    <col min="35" max="35" width="9.140625" customWidth="1" outlineLevel="1"/>
    <col min="36" max="36" width="14.5703125" customWidth="1" outlineLevel="1"/>
    <col min="37" max="37" width="16.28515625" customWidth="1" outlineLevel="1"/>
    <col min="38" max="38" width="14.7109375" customWidth="1" outlineLevel="1"/>
    <col min="39" max="39" width="9.140625" customWidth="1" outlineLevel="1"/>
    <col min="40" max="40" width="9.140625" customWidth="1"/>
    <col min="41" max="16384" width="9.140625" hidden="1"/>
  </cols>
  <sheetData>
    <row r="1" spans="2:39" ht="15.75" thickBot="1" x14ac:dyDescent="0.3">
      <c r="B1" t="s">
        <v>13</v>
      </c>
      <c r="AE1" t="s">
        <v>18</v>
      </c>
    </row>
    <row r="2" spans="2:39" ht="19.5" thickTop="1" thickBot="1" x14ac:dyDescent="0.3">
      <c r="B2" s="1" t="s">
        <v>7</v>
      </c>
      <c r="C2" s="42">
        <f>INDEX($AE$3:$AK$14,MATCH(C3,$AH$3:$AH$14,0),5)</f>
        <v>3</v>
      </c>
      <c r="D2" s="41"/>
      <c r="E2" s="57"/>
      <c r="F2" s="57"/>
      <c r="G2" s="57"/>
      <c r="H2" s="57"/>
      <c r="I2" s="55">
        <f>GETPIVOTDATA("Count of číslo výrobku",$T$18,"regál",C2)</f>
        <v>6</v>
      </c>
      <c r="J2" s="3" t="s">
        <v>0</v>
      </c>
      <c r="K2" s="42">
        <f>INDEX($AE$3:$AK$14,MATCH(K3,$AH$3:$AH$14,0),5)</f>
        <v>4</v>
      </c>
      <c r="L2" s="41"/>
      <c r="M2" s="57"/>
      <c r="N2" s="57"/>
      <c r="O2" s="57"/>
      <c r="P2" s="57"/>
      <c r="Q2" s="2">
        <f>COUNTIF(L8:Q8,"III")</f>
        <v>6</v>
      </c>
      <c r="R2" s="3" t="s">
        <v>0</v>
      </c>
      <c r="S2" s="49"/>
      <c r="AE2" t="s">
        <v>3</v>
      </c>
      <c r="AF2" t="s">
        <v>4</v>
      </c>
      <c r="AG2" t="s">
        <v>10</v>
      </c>
      <c r="AH2" t="s">
        <v>5</v>
      </c>
      <c r="AI2" t="s">
        <v>6</v>
      </c>
      <c r="AJ2" t="s">
        <v>8</v>
      </c>
      <c r="AK2" t="s">
        <v>9</v>
      </c>
      <c r="AL2" t="s">
        <v>14</v>
      </c>
      <c r="AM2" t="s">
        <v>15</v>
      </c>
    </row>
    <row r="3" spans="2:39" ht="15.75" thickTop="1" x14ac:dyDescent="0.25">
      <c r="B3" s="28" t="s">
        <v>15</v>
      </c>
      <c r="C3" s="23">
        <v>1</v>
      </c>
      <c r="D3" s="36" t="str">
        <f>INDEX($AE$3:$AM$14,MATCH(D7,$AE$3:$AE$14,0),9)</f>
        <v>S</v>
      </c>
      <c r="E3" s="36" t="str">
        <f t="shared" ref="E3:I3" si="0">INDEX($AE$3:$AM$14,MATCH(E7,$AE$3:$AE$14,0),9)</f>
        <v>B</v>
      </c>
      <c r="F3" s="36" t="str">
        <f t="shared" si="0"/>
        <v>S</v>
      </c>
      <c r="G3" s="36" t="str">
        <f t="shared" si="0"/>
        <v>B</v>
      </c>
      <c r="H3" s="36" t="str">
        <f t="shared" si="0"/>
        <v>B</v>
      </c>
      <c r="I3" s="36" t="str">
        <f t="shared" si="0"/>
        <v>S</v>
      </c>
      <c r="J3" s="6"/>
      <c r="K3" s="23">
        <v>2</v>
      </c>
      <c r="L3" s="36" t="str">
        <f>INDEX($AE$3:$AM$14,MATCH(L7,$AE$3:$AE$14,0),9)</f>
        <v>S</v>
      </c>
      <c r="M3" s="36" t="str">
        <f t="shared" ref="M3:Q3" si="1">INDEX($AE$3:$AM$14,MATCH(M7,$AE$3:$AE$14,0),9)</f>
        <v>B</v>
      </c>
      <c r="N3" s="36" t="str">
        <f t="shared" si="1"/>
        <v>S</v>
      </c>
      <c r="O3" s="36" t="str">
        <f t="shared" si="1"/>
        <v>B</v>
      </c>
      <c r="P3" s="36" t="str">
        <f t="shared" si="1"/>
        <v>S</v>
      </c>
      <c r="Q3" s="36" t="str">
        <f t="shared" si="1"/>
        <v>B</v>
      </c>
      <c r="R3" s="6"/>
      <c r="S3" s="50"/>
      <c r="AE3">
        <v>134</v>
      </c>
      <c r="AF3">
        <v>201</v>
      </c>
      <c r="AG3" t="s">
        <v>11</v>
      </c>
      <c r="AH3">
        <v>1</v>
      </c>
      <c r="AI3">
        <v>3</v>
      </c>
      <c r="AJ3" t="s">
        <v>1</v>
      </c>
      <c r="AK3">
        <v>1</v>
      </c>
      <c r="AL3">
        <v>1</v>
      </c>
      <c r="AM3" t="s">
        <v>16</v>
      </c>
    </row>
    <row r="4" spans="2:39" x14ac:dyDescent="0.25">
      <c r="B4" s="4"/>
      <c r="C4" s="5"/>
      <c r="D4" s="24">
        <v>1</v>
      </c>
      <c r="E4" s="24">
        <v>2</v>
      </c>
      <c r="F4" s="24">
        <v>3</v>
      </c>
      <c r="G4" s="24">
        <v>3</v>
      </c>
      <c r="H4" s="24">
        <v>2</v>
      </c>
      <c r="I4" s="24">
        <v>1</v>
      </c>
      <c r="J4" s="6"/>
      <c r="K4" s="5"/>
      <c r="L4" s="24">
        <v>1</v>
      </c>
      <c r="M4" s="24">
        <v>2</v>
      </c>
      <c r="N4" s="24">
        <v>3</v>
      </c>
      <c r="O4" s="24">
        <v>3</v>
      </c>
      <c r="P4" s="24">
        <v>2</v>
      </c>
      <c r="Q4" s="24">
        <v>1</v>
      </c>
      <c r="R4" s="6"/>
      <c r="S4" s="50"/>
      <c r="AE4">
        <v>135</v>
      </c>
      <c r="AF4">
        <v>210</v>
      </c>
      <c r="AH4">
        <v>1</v>
      </c>
      <c r="AI4">
        <v>3</v>
      </c>
      <c r="AJ4" t="s">
        <v>1</v>
      </c>
      <c r="AK4">
        <v>2</v>
      </c>
      <c r="AL4">
        <v>1</v>
      </c>
      <c r="AM4" t="s">
        <v>17</v>
      </c>
    </row>
    <row r="5" spans="2:39" ht="25.5" customHeight="1" x14ac:dyDescent="0.25">
      <c r="B5" s="28" t="s">
        <v>10</v>
      </c>
      <c r="C5" s="5"/>
      <c r="D5" s="29" t="str">
        <f>INDEX($AE$3:$AM$14,MATCH(D7,$AE$3:$AE$14,0),3)</f>
        <v>k</v>
      </c>
      <c r="E5" s="29">
        <f t="shared" ref="E5:I5" si="2">INDEX($AE$3:$AM$14,MATCH(E7,$AE$3:$AE$14,0),3)</f>
        <v>0</v>
      </c>
      <c r="F5" s="30" t="str">
        <f t="shared" si="2"/>
        <v>a</v>
      </c>
      <c r="G5" s="31" t="str">
        <f t="shared" si="2"/>
        <v>k</v>
      </c>
      <c r="H5" s="29">
        <f t="shared" si="2"/>
        <v>0</v>
      </c>
      <c r="I5" s="29">
        <f t="shared" si="2"/>
        <v>0</v>
      </c>
      <c r="J5" s="37"/>
      <c r="K5" s="13"/>
      <c r="L5" s="29">
        <f>INDEX($AE$3:$AM$14,MATCH(L7,$AE$3:$AE$14,0),3)</f>
        <v>0</v>
      </c>
      <c r="M5" s="29" t="str">
        <f t="shared" ref="M5:Q5" si="3">INDEX($AE$3:$AM$14,MATCH(M7,$AE$3:$AE$14,0),3)</f>
        <v>k</v>
      </c>
      <c r="N5" s="30">
        <f t="shared" si="3"/>
        <v>0</v>
      </c>
      <c r="O5" s="31">
        <f t="shared" si="3"/>
        <v>0</v>
      </c>
      <c r="P5" s="29">
        <f t="shared" si="3"/>
        <v>0</v>
      </c>
      <c r="Q5" s="29">
        <f t="shared" si="3"/>
        <v>0</v>
      </c>
      <c r="R5" s="6"/>
      <c r="S5" s="50"/>
      <c r="AE5">
        <v>136</v>
      </c>
      <c r="AF5">
        <v>250</v>
      </c>
      <c r="AG5" t="s">
        <v>12</v>
      </c>
      <c r="AH5">
        <v>1</v>
      </c>
      <c r="AI5">
        <v>3</v>
      </c>
      <c r="AJ5" t="s">
        <v>1</v>
      </c>
      <c r="AK5">
        <v>3</v>
      </c>
      <c r="AL5">
        <v>1</v>
      </c>
      <c r="AM5" t="s">
        <v>16</v>
      </c>
    </row>
    <row r="6" spans="2:39" ht="24" thickBot="1" x14ac:dyDescent="0.3">
      <c r="B6" s="28" t="s">
        <v>4</v>
      </c>
      <c r="C6" s="5"/>
      <c r="D6" s="29">
        <f>INDEX($AE$3:$AM$14,MATCH(D7,$AE$3:$AE$14,0),2)</f>
        <v>201</v>
      </c>
      <c r="E6" s="29">
        <f t="shared" ref="E6:I6" si="4">INDEX($AE$3:$AM$14,MATCH(E7,$AE$3:$AE$14,0),2)</f>
        <v>210</v>
      </c>
      <c r="F6" s="30">
        <f t="shared" si="4"/>
        <v>250</v>
      </c>
      <c r="G6" s="31">
        <f t="shared" si="4"/>
        <v>245</v>
      </c>
      <c r="H6" s="29">
        <f t="shared" si="4"/>
        <v>206</v>
      </c>
      <c r="I6" s="29">
        <f t="shared" si="4"/>
        <v>201</v>
      </c>
      <c r="J6" s="37"/>
      <c r="K6" s="13"/>
      <c r="L6" s="29">
        <f>INDEX($AE$3:$AM$14,MATCH(L7,$AE$3:$AE$14,0),2)</f>
        <v>210</v>
      </c>
      <c r="M6" s="29">
        <f t="shared" ref="M6:Q6" si="5">INDEX($AE$3:$AM$14,MATCH(M7,$AE$3:$AE$14,0),2)</f>
        <v>250</v>
      </c>
      <c r="N6" s="30">
        <f t="shared" si="5"/>
        <v>210</v>
      </c>
      <c r="O6" s="31">
        <f t="shared" si="5"/>
        <v>245</v>
      </c>
      <c r="P6" s="29">
        <f t="shared" si="5"/>
        <v>201</v>
      </c>
      <c r="Q6" s="29">
        <f t="shared" si="5"/>
        <v>202</v>
      </c>
      <c r="R6" s="6"/>
      <c r="S6" s="50"/>
      <c r="AE6">
        <v>137</v>
      </c>
      <c r="AF6">
        <v>206</v>
      </c>
      <c r="AH6">
        <v>1</v>
      </c>
      <c r="AI6">
        <v>3</v>
      </c>
      <c r="AJ6" t="s">
        <v>2</v>
      </c>
      <c r="AK6">
        <v>2</v>
      </c>
      <c r="AL6">
        <v>1</v>
      </c>
      <c r="AM6" t="s">
        <v>17</v>
      </c>
    </row>
    <row r="7" spans="2:39" ht="24.75" thickTop="1" thickBot="1" x14ac:dyDescent="0.3">
      <c r="B7" s="32" t="s">
        <v>3</v>
      </c>
      <c r="C7" s="5"/>
      <c r="D7" s="56">
        <f t="shared" ref="D7:I7" si="6">GETPIVOTDATA("Sum of číslo výrobku",$T$18,"pořadí výroby",$C$3,"regál",$C$2,"strana regálu",D$9,"pozice v regálu",D$4)</f>
        <v>134</v>
      </c>
      <c r="E7" s="33">
        <f t="shared" si="6"/>
        <v>135</v>
      </c>
      <c r="F7" s="34">
        <f t="shared" si="6"/>
        <v>136</v>
      </c>
      <c r="G7" s="35">
        <f t="shared" si="6"/>
        <v>139</v>
      </c>
      <c r="H7" s="33">
        <f t="shared" si="6"/>
        <v>137</v>
      </c>
      <c r="I7" s="33">
        <f t="shared" si="6"/>
        <v>138</v>
      </c>
      <c r="J7" s="6"/>
      <c r="K7" s="5"/>
      <c r="L7" s="56">
        <f t="shared" ref="L7:Q7" si="7">GETPIVOTDATA("Sum of číslo výrobku",$T$18,"pořadí výroby",$K$3,"regál",$K$2,"strana regálu",L$9,"pozice v regálu",L$4)</f>
        <v>140</v>
      </c>
      <c r="M7" s="33">
        <f t="shared" si="7"/>
        <v>141</v>
      </c>
      <c r="N7" s="34">
        <f t="shared" si="7"/>
        <v>142</v>
      </c>
      <c r="O7" s="35">
        <f t="shared" si="7"/>
        <v>143</v>
      </c>
      <c r="P7" s="33">
        <f t="shared" si="7"/>
        <v>144</v>
      </c>
      <c r="Q7" s="33">
        <f t="shared" si="7"/>
        <v>145</v>
      </c>
      <c r="R7" s="6"/>
      <c r="S7" s="50"/>
      <c r="AE7">
        <v>138</v>
      </c>
      <c r="AF7">
        <v>201</v>
      </c>
      <c r="AH7">
        <v>1</v>
      </c>
      <c r="AI7">
        <v>3</v>
      </c>
      <c r="AJ7" t="s">
        <v>2</v>
      </c>
      <c r="AK7">
        <v>1</v>
      </c>
      <c r="AL7">
        <v>2</v>
      </c>
      <c r="AM7" t="s">
        <v>16</v>
      </c>
    </row>
    <row r="8" spans="2:39" ht="16.5" thickTop="1" thickBot="1" x14ac:dyDescent="0.3">
      <c r="B8" s="7"/>
      <c r="C8" s="8"/>
      <c r="D8" s="9" t="str">
        <f>IF(D7="",,"III")</f>
        <v>III</v>
      </c>
      <c r="E8" s="9" t="str">
        <f t="shared" ref="E8:I8" si="8">IF(E7="",,"III")</f>
        <v>III</v>
      </c>
      <c r="F8" s="27" t="str">
        <f t="shared" si="8"/>
        <v>III</v>
      </c>
      <c r="G8" s="26" t="str">
        <f t="shared" si="8"/>
        <v>III</v>
      </c>
      <c r="H8" s="9" t="str">
        <f t="shared" si="8"/>
        <v>III</v>
      </c>
      <c r="I8" s="9" t="str">
        <f t="shared" si="8"/>
        <v>III</v>
      </c>
      <c r="J8" s="10"/>
      <c r="K8" s="11"/>
      <c r="L8" s="9" t="str">
        <f>IF(L7="",,"III")</f>
        <v>III</v>
      </c>
      <c r="M8" s="9" t="str">
        <f t="shared" ref="M8:Q8" si="9">IF(M7="",,"III")</f>
        <v>III</v>
      </c>
      <c r="N8" s="27" t="str">
        <f t="shared" si="9"/>
        <v>III</v>
      </c>
      <c r="O8" s="26" t="str">
        <f t="shared" si="9"/>
        <v>III</v>
      </c>
      <c r="P8" s="9" t="str">
        <f t="shared" si="9"/>
        <v>III</v>
      </c>
      <c r="Q8" s="9" t="str">
        <f t="shared" si="9"/>
        <v>III</v>
      </c>
      <c r="R8" s="10"/>
      <c r="S8" s="51"/>
      <c r="AE8">
        <v>139</v>
      </c>
      <c r="AF8">
        <v>245</v>
      </c>
      <c r="AG8" t="s">
        <v>11</v>
      </c>
      <c r="AH8">
        <v>1</v>
      </c>
      <c r="AI8">
        <v>3</v>
      </c>
      <c r="AJ8" t="s">
        <v>2</v>
      </c>
      <c r="AK8">
        <v>3</v>
      </c>
      <c r="AL8">
        <v>2</v>
      </c>
      <c r="AM8" t="s">
        <v>17</v>
      </c>
    </row>
    <row r="9" spans="2:39" ht="15" customHeight="1" thickTop="1" x14ac:dyDescent="0.25">
      <c r="B9" s="7"/>
      <c r="C9" s="5"/>
      <c r="D9" s="25" t="s">
        <v>1</v>
      </c>
      <c r="E9" s="25" t="s">
        <v>1</v>
      </c>
      <c r="F9" s="25" t="s">
        <v>1</v>
      </c>
      <c r="G9" s="25" t="s">
        <v>2</v>
      </c>
      <c r="H9" s="25" t="s">
        <v>2</v>
      </c>
      <c r="I9" s="25" t="s">
        <v>2</v>
      </c>
      <c r="J9" s="12"/>
      <c r="K9" s="13"/>
      <c r="L9" s="25" t="s">
        <v>1</v>
      </c>
      <c r="M9" s="25" t="s">
        <v>1</v>
      </c>
      <c r="N9" s="25" t="s">
        <v>1</v>
      </c>
      <c r="O9" s="25" t="s">
        <v>2</v>
      </c>
      <c r="P9" s="25" t="s">
        <v>2</v>
      </c>
      <c r="Q9" s="25" t="s">
        <v>2</v>
      </c>
      <c r="R9" s="14"/>
      <c r="S9" s="52"/>
      <c r="AE9">
        <v>140</v>
      </c>
      <c r="AF9">
        <v>210</v>
      </c>
      <c r="AH9">
        <v>2</v>
      </c>
      <c r="AI9">
        <v>4</v>
      </c>
      <c r="AJ9" t="s">
        <v>1</v>
      </c>
      <c r="AK9">
        <v>1</v>
      </c>
      <c r="AL9">
        <v>2</v>
      </c>
      <c r="AM9" t="s">
        <v>16</v>
      </c>
    </row>
    <row r="10" spans="2:39" ht="15" customHeight="1" x14ac:dyDescent="0.25">
      <c r="B10" s="38" t="s">
        <v>14</v>
      </c>
      <c r="C10" s="58"/>
      <c r="D10" s="39">
        <f>INDEX($AE$3:$AM$14,MATCH(D7,$AE$3:$AE$14,0),8)</f>
        <v>1</v>
      </c>
      <c r="E10" s="39">
        <f t="shared" ref="E10:I10" si="10">INDEX($AE$3:$AM$14,MATCH(E7,$AE$3:$AE$14,0),8)</f>
        <v>1</v>
      </c>
      <c r="F10" s="39">
        <f t="shared" si="10"/>
        <v>1</v>
      </c>
      <c r="G10" s="39">
        <f t="shared" si="10"/>
        <v>2</v>
      </c>
      <c r="H10" s="39">
        <f t="shared" si="10"/>
        <v>1</v>
      </c>
      <c r="I10" s="39">
        <f t="shared" si="10"/>
        <v>2</v>
      </c>
      <c r="J10" s="15"/>
      <c r="K10" s="58"/>
      <c r="L10" s="39">
        <f>INDEX($AE$3:$AM$14,MATCH(L7,$AE$3:$AE$14,0),8)</f>
        <v>2</v>
      </c>
      <c r="M10" s="39">
        <f t="shared" ref="M10:Q10" si="11">INDEX($AE$3:$AM$14,MATCH(M7,$AE$3:$AE$14,0),8)</f>
        <v>3</v>
      </c>
      <c r="N10" s="39">
        <f t="shared" si="11"/>
        <v>3</v>
      </c>
      <c r="O10" s="39">
        <f t="shared" si="11"/>
        <v>4</v>
      </c>
      <c r="P10" s="39">
        <f t="shared" si="11"/>
        <v>4</v>
      </c>
      <c r="Q10" s="39">
        <f t="shared" si="11"/>
        <v>4</v>
      </c>
      <c r="R10" s="16"/>
      <c r="S10" s="53"/>
      <c r="AE10">
        <v>141</v>
      </c>
      <c r="AF10">
        <v>250</v>
      </c>
      <c r="AG10" t="s">
        <v>11</v>
      </c>
      <c r="AH10">
        <v>2</v>
      </c>
      <c r="AI10">
        <v>4</v>
      </c>
      <c r="AJ10" t="s">
        <v>1</v>
      </c>
      <c r="AK10">
        <v>2</v>
      </c>
      <c r="AL10">
        <v>3</v>
      </c>
      <c r="AM10" t="s">
        <v>17</v>
      </c>
    </row>
    <row r="11" spans="2:39" ht="15.75" thickBot="1" x14ac:dyDescent="0.3">
      <c r="B11" s="40"/>
      <c r="C11" s="59"/>
      <c r="D11" s="17"/>
      <c r="E11" s="18"/>
      <c r="F11" s="18"/>
      <c r="G11" s="18"/>
      <c r="H11" s="19"/>
      <c r="I11" s="19"/>
      <c r="J11" s="20"/>
      <c r="K11" s="59"/>
      <c r="L11" s="18"/>
      <c r="M11" s="17"/>
      <c r="N11" s="18"/>
      <c r="O11" s="18"/>
      <c r="P11" s="19"/>
      <c r="Q11" s="21"/>
      <c r="R11" s="22"/>
      <c r="S11" s="54"/>
      <c r="AE11">
        <v>142</v>
      </c>
      <c r="AF11">
        <v>210</v>
      </c>
      <c r="AH11">
        <v>2</v>
      </c>
      <c r="AI11">
        <v>4</v>
      </c>
      <c r="AJ11" t="s">
        <v>1</v>
      </c>
      <c r="AK11">
        <v>3</v>
      </c>
      <c r="AL11">
        <v>3</v>
      </c>
      <c r="AM11" t="s">
        <v>16</v>
      </c>
    </row>
    <row r="12" spans="2:39" x14ac:dyDescent="0.25">
      <c r="AE12">
        <v>143</v>
      </c>
      <c r="AF12">
        <v>245</v>
      </c>
      <c r="AH12">
        <v>2</v>
      </c>
      <c r="AI12">
        <v>4</v>
      </c>
      <c r="AJ12" t="s">
        <v>2</v>
      </c>
      <c r="AK12">
        <v>3</v>
      </c>
      <c r="AL12">
        <v>4</v>
      </c>
      <c r="AM12" t="s">
        <v>17</v>
      </c>
    </row>
    <row r="13" spans="2:39" x14ac:dyDescent="0.25">
      <c r="AE13">
        <v>144</v>
      </c>
      <c r="AF13">
        <v>201</v>
      </c>
      <c r="AH13">
        <v>2</v>
      </c>
      <c r="AI13">
        <v>4</v>
      </c>
      <c r="AJ13" t="s">
        <v>2</v>
      </c>
      <c r="AK13">
        <v>2</v>
      </c>
      <c r="AL13">
        <v>4</v>
      </c>
      <c r="AM13" t="s">
        <v>16</v>
      </c>
    </row>
    <row r="14" spans="2:39" x14ac:dyDescent="0.25">
      <c r="AE14">
        <v>145</v>
      </c>
      <c r="AF14">
        <v>202</v>
      </c>
      <c r="AH14">
        <v>2</v>
      </c>
      <c r="AI14">
        <v>4</v>
      </c>
      <c r="AJ14" t="s">
        <v>2</v>
      </c>
      <c r="AK14">
        <v>1</v>
      </c>
      <c r="AL14">
        <v>4</v>
      </c>
      <c r="AM14" t="s">
        <v>17</v>
      </c>
    </row>
    <row r="15" spans="2:39" x14ac:dyDescent="0.25"/>
    <row r="16" spans="2:39" x14ac:dyDescent="0.25"/>
    <row r="17" spans="10:39" x14ac:dyDescent="0.25">
      <c r="T17" s="46"/>
      <c r="U17" s="47"/>
      <c r="V17" s="48"/>
      <c r="W17" s="45"/>
    </row>
    <row r="18" spans="10:39" x14ac:dyDescent="0.25">
      <c r="T18" s="43" t="s">
        <v>6</v>
      </c>
      <c r="U18" s="43" t="s">
        <v>5</v>
      </c>
      <c r="V18" s="43" t="s">
        <v>8</v>
      </c>
      <c r="W18" s="43" t="s">
        <v>9</v>
      </c>
      <c r="X18" s="43" t="s">
        <v>3</v>
      </c>
      <c r="Y18" s="43" t="s">
        <v>15</v>
      </c>
      <c r="Z18" s="43" t="s">
        <v>4</v>
      </c>
      <c r="AA18" s="43" t="s">
        <v>10</v>
      </c>
      <c r="AB18" t="s">
        <v>22</v>
      </c>
      <c r="AC18" t="s">
        <v>24</v>
      </c>
    </row>
    <row r="19" spans="10:39" x14ac:dyDescent="0.25">
      <c r="J19" s="43"/>
      <c r="K19" s="43"/>
      <c r="L19" s="43"/>
      <c r="M19" s="43"/>
      <c r="N19" s="43"/>
      <c r="O19" s="43"/>
      <c r="P19" s="43"/>
      <c r="Q19" s="43"/>
      <c r="R19" s="43"/>
      <c r="S19" s="43"/>
      <c r="T19">
        <v>3</v>
      </c>
      <c r="U19">
        <v>1</v>
      </c>
      <c r="V19" t="s">
        <v>1</v>
      </c>
      <c r="W19">
        <v>1</v>
      </c>
      <c r="X19">
        <v>134</v>
      </c>
      <c r="Y19" t="s">
        <v>16</v>
      </c>
      <c r="Z19">
        <v>201</v>
      </c>
      <c r="AA19" t="s">
        <v>11</v>
      </c>
      <c r="AB19" s="44">
        <v>1</v>
      </c>
      <c r="AC19" s="44">
        <v>134</v>
      </c>
      <c r="AD19" s="44"/>
      <c r="AF19" s="43"/>
      <c r="AG19" s="43"/>
      <c r="AH19" s="43"/>
      <c r="AI19" s="43"/>
      <c r="AJ19" s="43"/>
      <c r="AK19" s="43"/>
      <c r="AL19" s="43"/>
      <c r="AM19" s="43"/>
    </row>
    <row r="20" spans="10:39" x14ac:dyDescent="0.25">
      <c r="T20">
        <v>3</v>
      </c>
      <c r="U20">
        <v>1</v>
      </c>
      <c r="V20" t="s">
        <v>1</v>
      </c>
      <c r="W20">
        <v>2</v>
      </c>
      <c r="X20">
        <v>135</v>
      </c>
      <c r="Y20" t="s">
        <v>17</v>
      </c>
      <c r="Z20">
        <v>210</v>
      </c>
      <c r="AA20" t="s">
        <v>21</v>
      </c>
      <c r="AB20" s="44">
        <v>1</v>
      </c>
      <c r="AC20" s="44">
        <v>135</v>
      </c>
      <c r="AD20" s="44"/>
    </row>
    <row r="21" spans="10:39" ht="15" customHeight="1" x14ac:dyDescent="0.25">
      <c r="T21">
        <v>3</v>
      </c>
      <c r="U21">
        <v>1</v>
      </c>
      <c r="V21" t="s">
        <v>1</v>
      </c>
      <c r="W21">
        <v>3</v>
      </c>
      <c r="X21">
        <v>136</v>
      </c>
      <c r="Y21" t="s">
        <v>16</v>
      </c>
      <c r="Z21">
        <v>250</v>
      </c>
      <c r="AA21" t="s">
        <v>12</v>
      </c>
      <c r="AB21" s="44">
        <v>1</v>
      </c>
      <c r="AC21" s="44">
        <v>136</v>
      </c>
      <c r="AD21" s="44"/>
    </row>
    <row r="22" spans="10:39" ht="15.75" customHeight="1" x14ac:dyDescent="0.25">
      <c r="T22">
        <v>3</v>
      </c>
      <c r="U22">
        <v>1</v>
      </c>
      <c r="V22" t="s">
        <v>2</v>
      </c>
      <c r="W22">
        <v>1</v>
      </c>
      <c r="X22">
        <v>138</v>
      </c>
      <c r="Y22" t="s">
        <v>16</v>
      </c>
      <c r="Z22">
        <v>201</v>
      </c>
      <c r="AA22" t="s">
        <v>21</v>
      </c>
      <c r="AB22" s="44">
        <v>1</v>
      </c>
      <c r="AC22" s="44">
        <v>138</v>
      </c>
      <c r="AD22" s="44"/>
    </row>
    <row r="23" spans="10:39" x14ac:dyDescent="0.25">
      <c r="T23">
        <v>3</v>
      </c>
      <c r="U23">
        <v>1</v>
      </c>
      <c r="V23" t="s">
        <v>2</v>
      </c>
      <c r="W23">
        <v>2</v>
      </c>
      <c r="X23">
        <v>137</v>
      </c>
      <c r="Y23" t="s">
        <v>17</v>
      </c>
      <c r="Z23">
        <v>206</v>
      </c>
      <c r="AA23" t="s">
        <v>21</v>
      </c>
      <c r="AB23" s="44">
        <v>1</v>
      </c>
      <c r="AC23" s="44">
        <v>137</v>
      </c>
      <c r="AD23" s="44"/>
    </row>
    <row r="24" spans="10:39" x14ac:dyDescent="0.25">
      <c r="T24">
        <v>3</v>
      </c>
      <c r="U24">
        <v>1</v>
      </c>
      <c r="V24" t="s">
        <v>2</v>
      </c>
      <c r="W24">
        <v>3</v>
      </c>
      <c r="X24">
        <v>139</v>
      </c>
      <c r="Y24" t="s">
        <v>17</v>
      </c>
      <c r="Z24">
        <v>245</v>
      </c>
      <c r="AA24" t="s">
        <v>11</v>
      </c>
      <c r="AB24" s="44">
        <v>1</v>
      </c>
      <c r="AC24" s="44">
        <v>139</v>
      </c>
      <c r="AD24" s="44"/>
    </row>
    <row r="25" spans="10:39" x14ac:dyDescent="0.25">
      <c r="T25" t="s">
        <v>19</v>
      </c>
      <c r="AB25" s="44">
        <v>6</v>
      </c>
      <c r="AC25" s="44">
        <v>819</v>
      </c>
      <c r="AD25" s="44"/>
    </row>
    <row r="26" spans="10:39" x14ac:dyDescent="0.25">
      <c r="T26">
        <v>4</v>
      </c>
      <c r="U26">
        <v>2</v>
      </c>
      <c r="V26" t="s">
        <v>1</v>
      </c>
      <c r="W26">
        <v>1</v>
      </c>
      <c r="X26">
        <v>140</v>
      </c>
      <c r="Y26" t="s">
        <v>16</v>
      </c>
      <c r="Z26">
        <v>210</v>
      </c>
      <c r="AA26" t="s">
        <v>21</v>
      </c>
      <c r="AB26" s="44">
        <v>1</v>
      </c>
      <c r="AC26" s="44">
        <v>140</v>
      </c>
      <c r="AD26" s="44"/>
    </row>
    <row r="27" spans="10:39" x14ac:dyDescent="0.25">
      <c r="T27">
        <v>4</v>
      </c>
      <c r="U27">
        <v>2</v>
      </c>
      <c r="V27" t="s">
        <v>1</v>
      </c>
      <c r="W27">
        <v>2</v>
      </c>
      <c r="X27">
        <v>141</v>
      </c>
      <c r="Y27" t="s">
        <v>17</v>
      </c>
      <c r="Z27">
        <v>250</v>
      </c>
      <c r="AA27" t="s">
        <v>11</v>
      </c>
      <c r="AB27" s="44">
        <v>1</v>
      </c>
      <c r="AC27" s="44">
        <v>141</v>
      </c>
      <c r="AD27" s="44"/>
    </row>
    <row r="28" spans="10:39" x14ac:dyDescent="0.25">
      <c r="T28">
        <v>4</v>
      </c>
      <c r="U28">
        <v>2</v>
      </c>
      <c r="V28" t="s">
        <v>1</v>
      </c>
      <c r="W28">
        <v>3</v>
      </c>
      <c r="X28">
        <v>142</v>
      </c>
      <c r="Y28" t="s">
        <v>16</v>
      </c>
      <c r="Z28">
        <v>210</v>
      </c>
      <c r="AA28" t="s">
        <v>21</v>
      </c>
      <c r="AB28" s="44">
        <v>1</v>
      </c>
      <c r="AC28" s="44">
        <v>142</v>
      </c>
      <c r="AD28" s="44"/>
    </row>
    <row r="29" spans="10:39" x14ac:dyDescent="0.25">
      <c r="T29">
        <v>4</v>
      </c>
      <c r="U29">
        <v>2</v>
      </c>
      <c r="V29" t="s">
        <v>2</v>
      </c>
      <c r="W29">
        <v>1</v>
      </c>
      <c r="X29">
        <v>145</v>
      </c>
      <c r="Y29" t="s">
        <v>17</v>
      </c>
      <c r="Z29">
        <v>202</v>
      </c>
      <c r="AA29" t="s">
        <v>21</v>
      </c>
      <c r="AB29" s="44">
        <v>1</v>
      </c>
      <c r="AC29" s="44">
        <v>145</v>
      </c>
      <c r="AD29" s="44"/>
    </row>
    <row r="30" spans="10:39" x14ac:dyDescent="0.25">
      <c r="T30">
        <v>4</v>
      </c>
      <c r="U30">
        <v>2</v>
      </c>
      <c r="V30" t="s">
        <v>2</v>
      </c>
      <c r="W30">
        <v>2</v>
      </c>
      <c r="X30">
        <v>144</v>
      </c>
      <c r="Y30" t="s">
        <v>16</v>
      </c>
      <c r="Z30">
        <v>201</v>
      </c>
      <c r="AA30" t="s">
        <v>21</v>
      </c>
      <c r="AB30" s="44">
        <v>1</v>
      </c>
      <c r="AC30" s="44">
        <v>144</v>
      </c>
      <c r="AD30" s="44"/>
    </row>
    <row r="31" spans="10:39" x14ac:dyDescent="0.25">
      <c r="T31">
        <v>4</v>
      </c>
      <c r="U31">
        <v>2</v>
      </c>
      <c r="V31" t="s">
        <v>2</v>
      </c>
      <c r="W31">
        <v>3</v>
      </c>
      <c r="X31">
        <v>143</v>
      </c>
      <c r="Y31" t="s">
        <v>17</v>
      </c>
      <c r="Z31">
        <v>245</v>
      </c>
      <c r="AA31" t="s">
        <v>21</v>
      </c>
      <c r="AB31" s="44">
        <v>1</v>
      </c>
      <c r="AC31" s="44">
        <v>143</v>
      </c>
      <c r="AD31" s="44"/>
    </row>
    <row r="32" spans="10:39" x14ac:dyDescent="0.25">
      <c r="T32" t="s">
        <v>20</v>
      </c>
      <c r="AB32" s="44">
        <v>6</v>
      </c>
      <c r="AC32" s="44">
        <v>855</v>
      </c>
      <c r="AD32" s="44"/>
    </row>
    <row r="33" spans="20:30" x14ac:dyDescent="0.25">
      <c r="T33" t="s">
        <v>23</v>
      </c>
      <c r="AB33" s="44">
        <v>12</v>
      </c>
      <c r="AC33" s="44">
        <v>1674</v>
      </c>
      <c r="AD33" s="44"/>
    </row>
    <row r="34" spans="20:30" x14ac:dyDescent="0.25"/>
    <row r="35" spans="20:30" x14ac:dyDescent="0.25"/>
    <row r="36" spans="20:30" x14ac:dyDescent="0.25"/>
    <row r="37" spans="20:30" x14ac:dyDescent="0.25"/>
    <row r="38" spans="20:30" x14ac:dyDescent="0.25"/>
    <row r="39" spans="20:30" x14ac:dyDescent="0.25"/>
    <row r="40" spans="20:30" x14ac:dyDescent="0.25"/>
    <row r="41" spans="20:30" x14ac:dyDescent="0.25"/>
    <row r="42" spans="20:30" x14ac:dyDescent="0.25"/>
    <row r="43" spans="20:30" x14ac:dyDescent="0.25"/>
    <row r="44" spans="20:30" x14ac:dyDescent="0.25"/>
    <row r="45" spans="20:30" x14ac:dyDescent="0.25"/>
    <row r="46" spans="20:30" x14ac:dyDescent="0.25"/>
    <row r="47" spans="20:30" x14ac:dyDescent="0.25"/>
    <row r="48" spans="20:30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</sheetData>
  <mergeCells count="4">
    <mergeCell ref="E2:H2"/>
    <mergeCell ref="M2:P2"/>
    <mergeCell ref="C10:C11"/>
    <mergeCell ref="K10:K11"/>
  </mergeCells>
  <pageMargins left="0.7" right="0.7" top="0.78740157499999996" bottom="0.78740157499999996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Navrátilová</dc:creator>
  <cp:lastModifiedBy>admin</cp:lastModifiedBy>
  <dcterms:created xsi:type="dcterms:W3CDTF">2020-05-14T06:29:46Z</dcterms:created>
  <dcterms:modified xsi:type="dcterms:W3CDTF">2020-05-14T15:34:23Z</dcterms:modified>
</cp:coreProperties>
</file>