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2262EE83-1738-477B-8EC2-AF6EBFD7B163}" xr6:coauthVersionLast="41" xr6:coauthVersionMax="41" xr10:uidLastSave="{00000000-0000-0000-0000-000000000000}"/>
  <bookViews>
    <workbookView xWindow="-120" yWindow="-120" windowWidth="29040" windowHeight="15840" tabRatio="335" firstSheet="1" activeTab="3" xr2:uid="{00000000-000D-0000-FFFF-FFFF00000000}"/>
  </bookViews>
  <sheets>
    <sheet name="HOME" sheetId="1" state="hidden" r:id="rId1"/>
    <sheet name="VYBAVENÍ" sheetId="2" r:id="rId2"/>
    <sheet name="OBJEDNÁVKY" sheetId="3" r:id="rId3"/>
    <sheet name="KALENDÁŘ" sheetId="4" r:id="rId4"/>
    <sheet name="H" sheetId="5" state="hidden" r:id="rId5"/>
  </sheets>
  <definedNames>
    <definedName name="C_MIN_AVL">H!$D$3</definedName>
    <definedName name="I_ASSET">OBJEDNÁVKY!$C$4</definedName>
    <definedName name="I_CH_CAL">H!$G$2</definedName>
    <definedName name="I_CH_ED">OBJEDNÁVKY!$E$4</definedName>
    <definedName name="I_CH_SD">OBJEDNÁVKY!$D$4</definedName>
    <definedName name="L_ASSETS">VYBAVENÍ!$A$8:$A$29</definedName>
    <definedName name="TD">VYBAVENÍ!$H$3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4" l="1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C18" i="4"/>
  <c r="F18" i="4"/>
  <c r="J18" i="4"/>
  <c r="K18" i="4"/>
  <c r="N18" i="4"/>
  <c r="R18" i="4"/>
  <c r="S18" i="4"/>
  <c r="V18" i="4"/>
  <c r="Z18" i="4"/>
  <c r="AA18" i="4"/>
  <c r="AD18" i="4"/>
  <c r="D20" i="4"/>
  <c r="E20" i="4"/>
  <c r="H20" i="4"/>
  <c r="L20" i="4"/>
  <c r="M20" i="4"/>
  <c r="P20" i="4"/>
  <c r="T20" i="4"/>
  <c r="U20" i="4"/>
  <c r="X20" i="4"/>
  <c r="AB20" i="4"/>
  <c r="AC20" i="4"/>
  <c r="AF20" i="4"/>
  <c r="E21" i="4"/>
  <c r="F21" i="4"/>
  <c r="M21" i="4"/>
  <c r="N21" i="4"/>
  <c r="U21" i="4"/>
  <c r="V21" i="4"/>
  <c r="AC21" i="4"/>
  <c r="AD21" i="4"/>
  <c r="F22" i="4"/>
  <c r="G22" i="4"/>
  <c r="N22" i="4"/>
  <c r="O22" i="4"/>
  <c r="V22" i="4"/>
  <c r="W22" i="4"/>
  <c r="AD22" i="4"/>
  <c r="AE22" i="4"/>
  <c r="C26" i="4"/>
  <c r="F26" i="4"/>
  <c r="G26" i="4"/>
  <c r="J26" i="4"/>
  <c r="K26" i="4"/>
  <c r="N26" i="4"/>
  <c r="O26" i="4"/>
  <c r="R26" i="4"/>
  <c r="S26" i="4"/>
  <c r="V26" i="4"/>
  <c r="W26" i="4"/>
  <c r="Z26" i="4"/>
  <c r="AA26" i="4"/>
  <c r="AD26" i="4"/>
  <c r="AE26" i="4"/>
  <c r="D28" i="4"/>
  <c r="E28" i="4"/>
  <c r="H28" i="4"/>
  <c r="I28" i="4"/>
  <c r="L28" i="4"/>
  <c r="M28" i="4"/>
  <c r="P28" i="4"/>
  <c r="Q28" i="4"/>
  <c r="T28" i="4"/>
  <c r="U28" i="4"/>
  <c r="X28" i="4"/>
  <c r="Y28" i="4"/>
  <c r="AB28" i="4"/>
  <c r="AC28" i="4"/>
  <c r="AF28" i="4"/>
  <c r="AG28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D3" i="5" s="1"/>
  <c r="F4" i="3" s="1"/>
  <c r="F5" i="3" s="1"/>
  <c r="A32" i="4"/>
  <c r="B32" i="4" s="1"/>
  <c r="A31" i="4"/>
  <c r="B31" i="4" s="1"/>
  <c r="A30" i="4"/>
  <c r="B30" i="4" s="1"/>
  <c r="B29" i="4"/>
  <c r="A29" i="4"/>
  <c r="A28" i="4"/>
  <c r="B28" i="4" s="1"/>
  <c r="F28" i="4" s="1"/>
  <c r="A27" i="4"/>
  <c r="B27" i="4" s="1"/>
  <c r="A26" i="4"/>
  <c r="B26" i="4" s="1"/>
  <c r="D26" i="4" s="1"/>
  <c r="A25" i="4"/>
  <c r="B25" i="4" s="1"/>
  <c r="A24" i="4"/>
  <c r="B24" i="4" s="1"/>
  <c r="J24" i="4" s="1"/>
  <c r="A23" i="4"/>
  <c r="B23" i="4" s="1"/>
  <c r="A22" i="4"/>
  <c r="B22" i="4" s="1"/>
  <c r="H22" i="4" s="1"/>
  <c r="B21" i="4"/>
  <c r="G21" i="4" s="1"/>
  <c r="A21" i="4"/>
  <c r="A20" i="4"/>
  <c r="B20" i="4" s="1"/>
  <c r="F20" i="4" s="1"/>
  <c r="A19" i="4"/>
  <c r="B19" i="4" s="1"/>
  <c r="A18" i="4"/>
  <c r="B18" i="4" s="1"/>
  <c r="D18" i="4" s="1"/>
  <c r="A17" i="4"/>
  <c r="B17" i="4" s="1"/>
  <c r="A16" i="4"/>
  <c r="B16" i="4" s="1"/>
  <c r="B15" i="4"/>
  <c r="A15" i="4"/>
  <c r="A14" i="4"/>
  <c r="B14" i="4" s="1"/>
  <c r="B13" i="4"/>
  <c r="A13" i="4"/>
  <c r="A12" i="4"/>
  <c r="B12" i="4" s="1"/>
  <c r="B11" i="4"/>
  <c r="A11" i="4"/>
  <c r="A10" i="4"/>
  <c r="B10" i="4" s="1"/>
  <c r="A9" i="4"/>
  <c r="B9" i="4" s="1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8" i="4"/>
  <c r="C6" i="4"/>
  <c r="D5" i="4"/>
  <c r="C5" i="4"/>
  <c r="X2" i="4"/>
  <c r="S2" i="4"/>
  <c r="G4" i="3"/>
  <c r="H3" i="2"/>
  <c r="C3" i="2"/>
  <c r="D28" i="2" l="1"/>
  <c r="D20" i="2"/>
  <c r="D12" i="2"/>
  <c r="D27" i="2"/>
  <c r="D19" i="2"/>
  <c r="D11" i="2"/>
  <c r="E11" i="2" s="1"/>
  <c r="D14" i="2"/>
  <c r="D26" i="2"/>
  <c r="D18" i="2"/>
  <c r="D10" i="2"/>
  <c r="E10" i="2" s="1"/>
  <c r="D22" i="2"/>
  <c r="D25" i="2"/>
  <c r="E25" i="2" s="1"/>
  <c r="D17" i="2"/>
  <c r="D9" i="2"/>
  <c r="E9" i="2" s="1"/>
  <c r="D23" i="2"/>
  <c r="D24" i="2"/>
  <c r="D16" i="2"/>
  <c r="E16" i="2" s="1"/>
  <c r="D8" i="2"/>
  <c r="D15" i="2"/>
  <c r="E15" i="2" s="1"/>
  <c r="D21" i="2"/>
  <c r="E21" i="2" s="1"/>
  <c r="D13" i="2"/>
  <c r="E13" i="2" s="1"/>
  <c r="C25" i="4"/>
  <c r="K25" i="4"/>
  <c r="S25" i="4"/>
  <c r="AA25" i="4"/>
  <c r="Q25" i="4"/>
  <c r="AG25" i="4"/>
  <c r="D25" i="4"/>
  <c r="L25" i="4"/>
  <c r="T25" i="4"/>
  <c r="AB25" i="4"/>
  <c r="E25" i="4"/>
  <c r="M25" i="4"/>
  <c r="U25" i="4"/>
  <c r="AC25" i="4"/>
  <c r="I25" i="4"/>
  <c r="Y25" i="4"/>
  <c r="F25" i="4"/>
  <c r="N25" i="4"/>
  <c r="V25" i="4"/>
  <c r="AD25" i="4"/>
  <c r="G25" i="4"/>
  <c r="O25" i="4"/>
  <c r="W25" i="4"/>
  <c r="AE25" i="4"/>
  <c r="Z25" i="4"/>
  <c r="H25" i="4"/>
  <c r="P25" i="4"/>
  <c r="X25" i="4"/>
  <c r="AF25" i="4"/>
  <c r="J25" i="4"/>
  <c r="R25" i="4"/>
  <c r="D27" i="4"/>
  <c r="L27" i="4"/>
  <c r="T27" i="4"/>
  <c r="AB27" i="4"/>
  <c r="E27" i="4"/>
  <c r="M27" i="4"/>
  <c r="U27" i="4"/>
  <c r="AC27" i="4"/>
  <c r="F27" i="4"/>
  <c r="N27" i="4"/>
  <c r="V27" i="4"/>
  <c r="AD27" i="4"/>
  <c r="G27" i="4"/>
  <c r="O27" i="4"/>
  <c r="W27" i="4"/>
  <c r="AE27" i="4"/>
  <c r="K27" i="4"/>
  <c r="AA27" i="4"/>
  <c r="H27" i="4"/>
  <c r="P27" i="4"/>
  <c r="X27" i="4"/>
  <c r="AF27" i="4"/>
  <c r="I27" i="4"/>
  <c r="Q27" i="4"/>
  <c r="Y27" i="4"/>
  <c r="AG27" i="4"/>
  <c r="J27" i="4"/>
  <c r="R27" i="4"/>
  <c r="Z27" i="4"/>
  <c r="C27" i="4"/>
  <c r="S27" i="4"/>
  <c r="J17" i="4"/>
  <c r="R17" i="4"/>
  <c r="Z17" i="4"/>
  <c r="C17" i="4"/>
  <c r="K17" i="4"/>
  <c r="S17" i="4"/>
  <c r="AA17" i="4"/>
  <c r="M17" i="4"/>
  <c r="AC17" i="4"/>
  <c r="D17" i="4"/>
  <c r="L17" i="4"/>
  <c r="T17" i="4"/>
  <c r="AB17" i="4"/>
  <c r="E17" i="4"/>
  <c r="U17" i="4"/>
  <c r="I17" i="4"/>
  <c r="AG17" i="4"/>
  <c r="F17" i="4"/>
  <c r="N17" i="4"/>
  <c r="V17" i="4"/>
  <c r="AD17" i="4"/>
  <c r="G17" i="4"/>
  <c r="O17" i="4"/>
  <c r="W17" i="4"/>
  <c r="AE17" i="4"/>
  <c r="H17" i="4"/>
  <c r="P17" i="4"/>
  <c r="X17" i="4"/>
  <c r="AF17" i="4"/>
  <c r="Q17" i="4"/>
  <c r="Y17" i="4"/>
  <c r="D19" i="4"/>
  <c r="L19" i="4"/>
  <c r="T19" i="4"/>
  <c r="AB19" i="4"/>
  <c r="E19" i="4"/>
  <c r="M19" i="4"/>
  <c r="U19" i="4"/>
  <c r="AC19" i="4"/>
  <c r="G19" i="4"/>
  <c r="O19" i="4"/>
  <c r="W19" i="4"/>
  <c r="AE19" i="4"/>
  <c r="F19" i="4"/>
  <c r="N19" i="4"/>
  <c r="V19" i="4"/>
  <c r="AD19" i="4"/>
  <c r="C19" i="4"/>
  <c r="K19" i="4"/>
  <c r="S19" i="4"/>
  <c r="AA19" i="4"/>
  <c r="H19" i="4"/>
  <c r="P19" i="4"/>
  <c r="X19" i="4"/>
  <c r="AF19" i="4"/>
  <c r="I19" i="4"/>
  <c r="Q19" i="4"/>
  <c r="Y19" i="4"/>
  <c r="AG19" i="4"/>
  <c r="J19" i="4"/>
  <c r="R19" i="4"/>
  <c r="Z19" i="4"/>
  <c r="I23" i="4"/>
  <c r="Q23" i="4"/>
  <c r="Y23" i="4"/>
  <c r="AG23" i="4"/>
  <c r="O23" i="4"/>
  <c r="AE23" i="4"/>
  <c r="J23" i="4"/>
  <c r="R23" i="4"/>
  <c r="Z23" i="4"/>
  <c r="C23" i="4"/>
  <c r="K23" i="4"/>
  <c r="S23" i="4"/>
  <c r="AA23" i="4"/>
  <c r="G23" i="4"/>
  <c r="W23" i="4"/>
  <c r="D23" i="4"/>
  <c r="L23" i="4"/>
  <c r="T23" i="4"/>
  <c r="AB23" i="4"/>
  <c r="E23" i="4"/>
  <c r="M23" i="4"/>
  <c r="U23" i="4"/>
  <c r="AC23" i="4"/>
  <c r="P23" i="4"/>
  <c r="F23" i="4"/>
  <c r="N23" i="4"/>
  <c r="V23" i="4"/>
  <c r="AD23" i="4"/>
  <c r="H23" i="4"/>
  <c r="X23" i="4"/>
  <c r="AF23" i="4"/>
  <c r="Y24" i="4"/>
  <c r="Q24" i="4"/>
  <c r="I24" i="4"/>
  <c r="AA28" i="4"/>
  <c r="S28" i="4"/>
  <c r="K28" i="4"/>
  <c r="C28" i="4"/>
  <c r="AG26" i="4"/>
  <c r="Y26" i="4"/>
  <c r="Q26" i="4"/>
  <c r="I26" i="4"/>
  <c r="AE24" i="4"/>
  <c r="W24" i="4"/>
  <c r="O24" i="4"/>
  <c r="G24" i="4"/>
  <c r="AC22" i="4"/>
  <c r="U22" i="4"/>
  <c r="M22" i="4"/>
  <c r="E22" i="4"/>
  <c r="AB21" i="4"/>
  <c r="T21" i="4"/>
  <c r="L21" i="4"/>
  <c r="D21" i="4"/>
  <c r="AA20" i="4"/>
  <c r="S20" i="4"/>
  <c r="K20" i="4"/>
  <c r="C20" i="4"/>
  <c r="AG18" i="4"/>
  <c r="Y18" i="4"/>
  <c r="Q18" i="4"/>
  <c r="I18" i="4"/>
  <c r="AG24" i="4"/>
  <c r="Z28" i="4"/>
  <c r="R28" i="4"/>
  <c r="J28" i="4"/>
  <c r="AF26" i="4"/>
  <c r="X26" i="4"/>
  <c r="P26" i="4"/>
  <c r="H26" i="4"/>
  <c r="AD24" i="4"/>
  <c r="V24" i="4"/>
  <c r="N24" i="4"/>
  <c r="F24" i="4"/>
  <c r="AB22" i="4"/>
  <c r="T22" i="4"/>
  <c r="L22" i="4"/>
  <c r="D22" i="4"/>
  <c r="AA21" i="4"/>
  <c r="S21" i="4"/>
  <c r="K21" i="4"/>
  <c r="C21" i="4"/>
  <c r="Z20" i="4"/>
  <c r="R20" i="4"/>
  <c r="J20" i="4"/>
  <c r="AF18" i="4"/>
  <c r="X18" i="4"/>
  <c r="P18" i="4"/>
  <c r="H18" i="4"/>
  <c r="AC24" i="4"/>
  <c r="U24" i="4"/>
  <c r="M24" i="4"/>
  <c r="E24" i="4"/>
  <c r="AA22" i="4"/>
  <c r="S22" i="4"/>
  <c r="K22" i="4"/>
  <c r="C22" i="4"/>
  <c r="Z21" i="4"/>
  <c r="R21" i="4"/>
  <c r="J21" i="4"/>
  <c r="AG20" i="4"/>
  <c r="Y20" i="4"/>
  <c r="Q20" i="4"/>
  <c r="I20" i="4"/>
  <c r="AE18" i="4"/>
  <c r="W18" i="4"/>
  <c r="O18" i="4"/>
  <c r="G18" i="4"/>
  <c r="X24" i="4"/>
  <c r="H24" i="4"/>
  <c r="AB24" i="4"/>
  <c r="T24" i="4"/>
  <c r="L24" i="4"/>
  <c r="D24" i="4"/>
  <c r="Z22" i="4"/>
  <c r="R22" i="4"/>
  <c r="J22" i="4"/>
  <c r="AG21" i="4"/>
  <c r="Y21" i="4"/>
  <c r="Q21" i="4"/>
  <c r="I21" i="4"/>
  <c r="AE28" i="4"/>
  <c r="W28" i="4"/>
  <c r="O28" i="4"/>
  <c r="G28" i="4"/>
  <c r="AC26" i="4"/>
  <c r="U26" i="4"/>
  <c r="M26" i="4"/>
  <c r="E26" i="4"/>
  <c r="AA24" i="4"/>
  <c r="S24" i="4"/>
  <c r="K24" i="4"/>
  <c r="C24" i="4"/>
  <c r="AG22" i="4"/>
  <c r="Y22" i="4"/>
  <c r="Q22" i="4"/>
  <c r="I22" i="4"/>
  <c r="AF21" i="4"/>
  <c r="X21" i="4"/>
  <c r="P21" i="4"/>
  <c r="H21" i="4"/>
  <c r="AE20" i="4"/>
  <c r="W20" i="4"/>
  <c r="O20" i="4"/>
  <c r="G20" i="4"/>
  <c r="AC18" i="4"/>
  <c r="U18" i="4"/>
  <c r="M18" i="4"/>
  <c r="E18" i="4"/>
  <c r="AF24" i="4"/>
  <c r="P24" i="4"/>
  <c r="AD28" i="4"/>
  <c r="V28" i="4"/>
  <c r="N28" i="4"/>
  <c r="AB26" i="4"/>
  <c r="T26" i="4"/>
  <c r="L26" i="4"/>
  <c r="Z24" i="4"/>
  <c r="R24" i="4"/>
  <c r="AF22" i="4"/>
  <c r="X22" i="4"/>
  <c r="P22" i="4"/>
  <c r="AE21" i="4"/>
  <c r="W21" i="4"/>
  <c r="O21" i="4"/>
  <c r="AD20" i="4"/>
  <c r="V20" i="4"/>
  <c r="N20" i="4"/>
  <c r="AB18" i="4"/>
  <c r="T18" i="4"/>
  <c r="L18" i="4"/>
  <c r="E26" i="2"/>
  <c r="E12" i="2"/>
  <c r="E22" i="2"/>
  <c r="E27" i="2"/>
  <c r="E17" i="2"/>
  <c r="E28" i="2"/>
  <c r="E24" i="2"/>
  <c r="E20" i="2"/>
  <c r="E5" i="4"/>
  <c r="D6" i="4"/>
  <c r="E14" i="2"/>
  <c r="E18" i="2"/>
  <c r="E23" i="2"/>
  <c r="G3" i="2"/>
  <c r="E19" i="2"/>
  <c r="E6" i="4" l="1"/>
  <c r="F5" i="4"/>
  <c r="D3" i="2"/>
  <c r="E8" i="2"/>
  <c r="E3" i="2" s="1"/>
  <c r="G5" i="4" l="1"/>
  <c r="F6" i="4"/>
  <c r="H5" i="4" l="1"/>
  <c r="G6" i="4"/>
  <c r="H6" i="4" l="1"/>
  <c r="I5" i="4"/>
  <c r="J5" i="4" l="1"/>
  <c r="I6" i="4"/>
  <c r="K5" i="4" l="1"/>
  <c r="J6" i="4"/>
  <c r="K6" i="4" l="1"/>
  <c r="L5" i="4"/>
  <c r="M5" i="4" l="1"/>
  <c r="L6" i="4"/>
  <c r="M6" i="4" l="1"/>
  <c r="N5" i="4"/>
  <c r="O5" i="4" l="1"/>
  <c r="N6" i="4"/>
  <c r="O6" i="4" l="1"/>
  <c r="P5" i="4"/>
  <c r="P6" i="4" l="1"/>
  <c r="Q5" i="4"/>
  <c r="Q6" i="4" l="1"/>
  <c r="R5" i="4"/>
  <c r="S5" i="4" l="1"/>
  <c r="R6" i="4"/>
  <c r="T5" i="4" l="1"/>
  <c r="S6" i="4"/>
  <c r="U5" i="4" l="1"/>
  <c r="T6" i="4"/>
  <c r="V5" i="4" l="1"/>
  <c r="U6" i="4"/>
  <c r="W5" i="4" l="1"/>
  <c r="V6" i="4"/>
  <c r="X5" i="4" l="1"/>
  <c r="W6" i="4"/>
  <c r="X6" i="4" l="1"/>
  <c r="Y5" i="4"/>
  <c r="Z5" i="4" l="1"/>
  <c r="Y6" i="4"/>
  <c r="AA5" i="4" l="1"/>
  <c r="Z6" i="4"/>
  <c r="AA6" i="4" l="1"/>
  <c r="AB5" i="4"/>
  <c r="AC5" i="4" l="1"/>
  <c r="AB6" i="4"/>
  <c r="AC6" i="4" l="1"/>
  <c r="AD5" i="4"/>
  <c r="AE5" i="4" l="1"/>
  <c r="AD6" i="4"/>
  <c r="AE6" i="4" l="1"/>
  <c r="AF5" i="4"/>
  <c r="AF6" i="4" l="1"/>
  <c r="AG5" i="4"/>
  <c r="AG6" i="4" s="1"/>
</calcChain>
</file>

<file path=xl/sharedStrings.xml><?xml version="1.0" encoding="utf-8"?>
<sst xmlns="http://schemas.openxmlformats.org/spreadsheetml/2006/main" count="119" uniqueCount="94">
  <si>
    <t>RENTAL INVENTORY TRACKER</t>
  </si>
  <si>
    <t>VYBAVENÍ CELKEM</t>
  </si>
  <si>
    <t>VYPŮJČENO</t>
  </si>
  <si>
    <t>NYNÍ  SKLADEM</t>
  </si>
  <si>
    <t>DNES JE...</t>
  </si>
  <si>
    <t>Calculated Columns. Please do not edit.</t>
  </si>
  <si>
    <t>VYBAVENÍ</t>
  </si>
  <si>
    <t>POPIS</t>
  </si>
  <si>
    <t>CELKEM</t>
  </si>
  <si>
    <t>SKLADEM</t>
  </si>
  <si>
    <t>sedací úvaz (bederní)</t>
  </si>
  <si>
    <t>prsní úvaz</t>
  </si>
  <si>
    <t>cepín turistický</t>
  </si>
  <si>
    <t>mačky lezecké</t>
  </si>
  <si>
    <t>cepín lezecký</t>
  </si>
  <si>
    <t>lopata lavinová</t>
  </si>
  <si>
    <t>sonda lavinová</t>
  </si>
  <si>
    <t>vyhledávač lavinový(pípák)</t>
  </si>
  <si>
    <t>hole teleskopické (2 díly), Leki</t>
  </si>
  <si>
    <t>hole teleskopické (3 díly), Leki</t>
  </si>
  <si>
    <t>nosítko na děti</t>
  </si>
  <si>
    <t>sněžnice</t>
  </si>
  <si>
    <t>stan pro 2</t>
  </si>
  <si>
    <t>VF set, (brzda)</t>
  </si>
  <si>
    <t>dětský úvazek celotělový</t>
  </si>
  <si>
    <t>mačky turistické</t>
  </si>
  <si>
    <t>stan pro 3</t>
  </si>
  <si>
    <t>stan pro 4</t>
  </si>
  <si>
    <t>přilba horolezecká</t>
  </si>
  <si>
    <t>Kuba/67</t>
  </si>
  <si>
    <t>Ivča/722</t>
  </si>
  <si>
    <t>Ondra/472</t>
  </si>
  <si>
    <t>Monča/239</t>
  </si>
  <si>
    <t>Bába/170</t>
  </si>
  <si>
    <t>Míša/625</t>
  </si>
  <si>
    <t>Danča/210</t>
  </si>
  <si>
    <t>Lenka/433</t>
  </si>
  <si>
    <t>Marcelka/146</t>
  </si>
  <si>
    <t>Terka/231</t>
  </si>
  <si>
    <t>Žanet/660</t>
  </si>
  <si>
    <t>Vojta/788</t>
  </si>
  <si>
    <t>Pepa/436</t>
  </si>
  <si>
    <t>Tomáš/731</t>
  </si>
  <si>
    <t>OVĚŘIT DOSTUPNOST</t>
  </si>
  <si>
    <t>VYBER VYBAVENÍ</t>
  </si>
  <si>
    <t>DATUM ZAPŮJČENÍ</t>
  </si>
  <si>
    <t>DATUM NÁVRATU...</t>
  </si>
  <si>
    <t>DOSTUPNÉ K PŮJČENÍ</t>
  </si>
  <si>
    <t>ČÍSLO OBJEDNÁVKY</t>
  </si>
  <si>
    <t>DATUM OBJEDNÁNÍ</t>
  </si>
  <si>
    <t>MNOŽSTVÍ</t>
  </si>
  <si>
    <t>DATUM VYPŮJČENÍ</t>
  </si>
  <si>
    <t>DATUM NÁVRATU</t>
  </si>
  <si>
    <t>JMÉNO ZÁKAZNÍKA</t>
  </si>
  <si>
    <t>TELEFONNÍ ČÍSLO</t>
  </si>
  <si>
    <t>PRODAVAČ</t>
  </si>
  <si>
    <t>DATUM</t>
  </si>
  <si>
    <t>DOSTUPNOST</t>
  </si>
  <si>
    <t>LEGEND</t>
  </si>
  <si>
    <t>#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</si>
  <si>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</si>
  <si>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</si>
  <si>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</si>
  <si>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</si>
  <si>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</si>
  <si>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</si>
  <si>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</si>
  <si>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</si>
  <si>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</si>
  <si>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</si>
  <si>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</si>
  <si>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</si>
  <si>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</si>
  <si>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</si>
  <si>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</si>
  <si>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</si>
  <si>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</si>
  <si>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</si>
  <si>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</si>
  <si>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</si>
  <si>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</si>
  <si>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</si>
  <si>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</si>
  <si>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</si>
  <si>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</si>
  <si>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</si>
  <si>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</si>
  <si>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</si>
  <si>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</si>
  <si>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</si>
  <si>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</si>
  <si>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MIN</t>
  </si>
  <si>
    <t>DATE</t>
  </si>
  <si>
    <t>AVL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</si>
</sst>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"/>
    <numFmt numFmtId="165" formatCode="dd"/>
    <numFmt numFmtId="166" formatCode="dd\-mmm\-yyyy"/>
    <numFmt numFmtId="167" formatCode="#,###"/>
    <numFmt numFmtId="168" formatCode="dd/mm/"/>
    <numFmt numFmtId="169" formatCode="&quot;PRAVDA&quot;;&quot;PRAVDA&quot;;&quot;NEPRAVDA&quot;"/>
    <numFmt numFmtId="170" formatCode="d/m/yyyy"/>
  </numFmts>
  <fonts count="25" x14ac:knownFonts="1">
    <font>
      <sz val="11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24"/>
      <color rgb="FFED7D31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20"/>
      <color rgb="FFFFFFFF"/>
      <name val="Calibri"/>
      <family val="2"/>
      <charset val="238"/>
    </font>
    <font>
      <sz val="18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i/>
      <sz val="11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20"/>
      <color rgb="FFED7D31"/>
      <name val="Calibri"/>
      <family val="2"/>
      <charset val="238"/>
    </font>
    <font>
      <sz val="12"/>
      <color rgb="FFC00000"/>
      <name val="Calibri"/>
      <family val="2"/>
      <charset val="238"/>
    </font>
    <font>
      <sz val="11"/>
      <color rgb="FFC00000"/>
      <name val="Calibri"/>
      <family val="2"/>
      <charset val="238"/>
    </font>
    <font>
      <b/>
      <sz val="14"/>
      <color rgb="FF44546A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DAE3F3"/>
      <name val="Calibri"/>
      <family val="2"/>
      <charset val="238"/>
    </font>
    <font>
      <sz val="11"/>
      <color rgb="FF7F7F7F"/>
      <name val="Calibri"/>
      <family val="2"/>
      <charset val="238"/>
    </font>
    <font>
      <b/>
      <sz val="14"/>
      <color rgb="FFDEEBF7"/>
      <name val="Calibri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3333"/>
        <bgColor rgb="FFCC0000"/>
      </patternFill>
    </fill>
    <fill>
      <patternFill patternType="solid">
        <fgColor rgb="FF44546A"/>
        <bgColor rgb="FF333333"/>
      </patternFill>
    </fill>
    <fill>
      <patternFill patternType="solid">
        <fgColor rgb="FFED7D31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E2F0D9"/>
        <bgColor rgb="FFDEEBF7"/>
      </patternFill>
    </fill>
    <fill>
      <patternFill patternType="solid">
        <fgColor rgb="FFBDD7EE"/>
        <bgColor rgb="FFDAE3F3"/>
      </patternFill>
    </fill>
    <fill>
      <patternFill patternType="solid">
        <fgColor rgb="FFC00000"/>
        <bgColor rgb="FFCC0000"/>
      </patternFill>
    </fill>
    <fill>
      <patternFill patternType="solid">
        <fgColor rgb="FF8497B0"/>
        <bgColor rgb="FF808080"/>
      </patternFill>
    </fill>
    <fill>
      <patternFill patternType="solid">
        <fgColor rgb="FF7F7F7F"/>
        <bgColor rgb="FF808080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4546A"/>
      </left>
      <right style="medium">
        <color rgb="FF44546A"/>
      </right>
      <top style="medium">
        <color rgb="FF44546A"/>
      </top>
      <bottom style="medium">
        <color rgb="FF44546A"/>
      </bottom>
      <diagonal/>
    </border>
    <border>
      <left style="medium">
        <color rgb="FF44546A"/>
      </left>
      <right/>
      <top style="medium">
        <color rgb="FF44546A"/>
      </top>
      <bottom style="medium">
        <color rgb="FF44546A"/>
      </bottom>
      <diagonal/>
    </border>
    <border>
      <left/>
      <right/>
      <top style="medium">
        <color rgb="FF44546A"/>
      </top>
      <bottom style="medium">
        <color rgb="FF44546A"/>
      </bottom>
      <diagonal/>
    </border>
    <border>
      <left/>
      <right style="medium">
        <color rgb="FF44546A"/>
      </right>
      <top style="medium">
        <color rgb="FF44546A"/>
      </top>
      <bottom style="medium">
        <color rgb="FF44546A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4" fillId="2" borderId="0" applyBorder="0" applyProtection="0"/>
  </cellStyleXfs>
  <cellXfs count="81">
    <xf numFmtId="0" fontId="0" fillId="0" borderId="0" xfId="0"/>
    <xf numFmtId="0" fontId="3" fillId="3" borderId="0" xfId="0" applyFont="1" applyFill="1"/>
    <xf numFmtId="0" fontId="4" fillId="0" borderId="0" xfId="0" applyFont="1"/>
    <xf numFmtId="164" fontId="5" fillId="3" borderId="0" xfId="0" applyNumberFormat="1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7" borderId="3" xfId="0" applyFill="1" applyBorder="1"/>
    <xf numFmtId="0" fontId="0" fillId="7" borderId="3" xfId="0" applyFill="1" applyBorder="1"/>
    <xf numFmtId="0" fontId="11" fillId="0" borderId="3" xfId="0" applyFont="1" applyBorder="1"/>
    <xf numFmtId="0" fontId="0" fillId="0" borderId="0" xfId="0" applyAlignment="1">
      <alignment horizontal="center"/>
    </xf>
    <xf numFmtId="0" fontId="0" fillId="7" borderId="0" xfId="0" applyFill="1"/>
    <xf numFmtId="0" fontId="0" fillId="0" borderId="0" xfId="0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2" fillId="0" borderId="0" xfId="0" applyFont="1" applyProtection="1"/>
    <xf numFmtId="0" fontId="5" fillId="3" borderId="0" xfId="0" applyFont="1" applyFill="1" applyAlignment="1" applyProtection="1">
      <alignment vertical="center"/>
    </xf>
    <xf numFmtId="0" fontId="13" fillId="3" borderId="0" xfId="0" applyFont="1" applyFill="1" applyProtection="1"/>
    <xf numFmtId="0" fontId="14" fillId="3" borderId="0" xfId="0" applyFont="1" applyFill="1" applyAlignment="1" applyProtection="1">
      <alignment horizontal="right"/>
    </xf>
    <xf numFmtId="0" fontId="9" fillId="0" borderId="0" xfId="0" applyFont="1" applyProtection="1"/>
    <xf numFmtId="0" fontId="1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1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5" fillId="5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14" fontId="11" fillId="0" borderId="3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horizontal="center"/>
      <protection locked="0"/>
    </xf>
    <xf numFmtId="166" fontId="11" fillId="0" borderId="3" xfId="0" applyNumberFormat="1" applyFont="1" applyBorder="1" applyAlignment="1" applyProtection="1">
      <alignment horizontal="center"/>
      <protection locked="0"/>
    </xf>
    <xf numFmtId="167" fontId="11" fillId="0" borderId="3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167" fontId="0" fillId="0" borderId="3" xfId="0" applyNumberForma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14" fontId="19" fillId="8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</xf>
    <xf numFmtId="0" fontId="13" fillId="8" borderId="7" xfId="0" applyFont="1" applyFill="1" applyBorder="1" applyProtection="1"/>
    <xf numFmtId="0" fontId="13" fillId="8" borderId="8" xfId="0" applyFont="1" applyFill="1" applyBorder="1" applyProtection="1"/>
    <xf numFmtId="0" fontId="0" fillId="8" borderId="9" xfId="0" applyFill="1" applyBorder="1" applyProtection="1"/>
    <xf numFmtId="0" fontId="0" fillId="0" borderId="0" xfId="0" applyAlignment="1" applyProtection="1">
      <alignment horizontal="center" vertical="center"/>
    </xf>
    <xf numFmtId="0" fontId="0" fillId="6" borderId="0" xfId="0" applyFill="1" applyProtection="1"/>
    <xf numFmtId="0" fontId="0" fillId="0" borderId="0" xfId="0" applyAlignment="1" applyProtection="1">
      <alignment horizontal="left" vertical="center"/>
    </xf>
    <xf numFmtId="0" fontId="0" fillId="9" borderId="0" xfId="0" applyFill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168" fontId="21" fillId="3" borderId="0" xfId="0" applyNumberFormat="1" applyFont="1" applyFill="1" applyAlignment="1" applyProtection="1">
      <alignment horizontal="center" vertical="center"/>
    </xf>
    <xf numFmtId="165" fontId="21" fillId="10" borderId="0" xfId="0" applyNumberFormat="1" applyFont="1" applyFill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22" fillId="11" borderId="0" xfId="0" applyFont="1" applyFill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2" xfId="0" applyFont="1" applyBorder="1" applyProtection="1"/>
    <xf numFmtId="169" fontId="23" fillId="3" borderId="0" xfId="0" applyNumberFormat="1" applyFont="1" applyFill="1" applyAlignment="1">
      <alignment horizontal="center" vertical="center"/>
    </xf>
    <xf numFmtId="170" fontId="0" fillId="0" borderId="0" xfId="0" applyNumberFormat="1"/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B-0000-0000-000036000000}"/>
  </cellStyles>
  <dxfs count="7">
    <dxf>
      <font>
        <sz val="11"/>
        <color rgb="FFFFFFFF"/>
        <name val="Calibri"/>
        <family val="2"/>
        <charset val="238"/>
      </font>
      <fill>
        <patternFill>
          <bgColor rgb="FFFFFFFF"/>
        </patternFill>
      </fill>
    </dxf>
    <dxf>
      <font>
        <sz val="11"/>
        <color rgb="FF000000"/>
        <name val="Calibri"/>
        <family val="2"/>
        <charset val="238"/>
      </font>
      <fill>
        <patternFill>
          <bgColor rgb="FFFF3333"/>
        </patternFill>
      </fill>
    </dxf>
    <dxf>
      <font>
        <sz val="11"/>
        <color rgb="FFFFFFFF"/>
        <name val="Calibri"/>
        <family val="2"/>
        <charset val="238"/>
      </font>
      <fill>
        <patternFill>
          <bgColor rgb="FFFFFFFF"/>
        </patternFill>
      </fill>
    </dxf>
    <dxf>
      <font>
        <b/>
        <sz val="11"/>
        <color rgb="FFFFFFFF"/>
        <name val="Calibri"/>
        <family val="2"/>
        <charset val="238"/>
      </font>
      <fill>
        <patternFill>
          <bgColor rgb="FF00B050"/>
        </patternFill>
      </fill>
    </dxf>
    <dxf>
      <font>
        <sz val="11"/>
        <color rgb="FFFFFFFF"/>
        <name val="Calibri"/>
        <family val="2"/>
        <charset val="238"/>
      </font>
      <fill>
        <patternFill>
          <bgColor rgb="FFC00000"/>
        </patternFill>
      </fill>
    </dxf>
    <dxf>
      <font>
        <b/>
        <sz val="11"/>
        <color rgb="FFFFFFFF"/>
        <name val="Calibri"/>
        <family val="2"/>
        <charset val="238"/>
      </font>
      <fill>
        <patternFill>
          <bgColor rgb="FF00B050"/>
        </patternFill>
      </fill>
    </dxf>
    <dxf>
      <font>
        <sz val="11"/>
        <color rgb="FFFFFFFF"/>
        <name val="Calibri"/>
        <family val="2"/>
        <charset val="238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FF3333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F0D9"/>
      <rgbColor rgb="FFCCFFCC"/>
      <rgbColor rgb="FFFFFF99"/>
      <rgbColor rgb="FFDAE3F3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ED7D31"/>
      <rgbColor rgb="FF7F7F7F"/>
      <rgbColor rgb="FF8497B0"/>
      <rgbColor rgb="FF003366"/>
      <rgbColor rgb="FF00B050"/>
      <rgbColor rgb="FF003300"/>
      <rgbColor rgb="FF333300"/>
      <rgbColor rgb="FF993300"/>
      <rgbColor rgb="FF993366"/>
      <rgbColor rgb="FF44546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85680</xdr:colOff>
      <xdr:row>3</xdr:row>
      <xdr:rowOff>-360</xdr:rowOff>
    </xdr:from>
    <xdr:to>
      <xdr:col>5</xdr:col>
      <xdr:colOff>419400</xdr:colOff>
      <xdr:row>13</xdr:row>
      <xdr:rowOff>47160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680" y="720360"/>
          <a:ext cx="6864480" cy="1800000"/>
        </a:xfrm>
        <a:prstGeom prst="rect">
          <a:avLst/>
        </a:prstGeom>
        <a:solidFill>
          <a:srgbClr val="44546A"/>
        </a:solidFill>
        <a:ln w="12600">
          <a:solidFill>
            <a:srgbClr val="43729D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cs-CZ" sz="1400" b="1" strike="noStrike">
              <a:solidFill>
                <a:srgbClr val="FFFFFF"/>
              </a:solidFill>
              <a:latin typeface="Calibri"/>
            </a:rPr>
            <a:t>INSTRUCTIONS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cs-CZ" sz="1400" strike="noStrike">
              <a:solidFill>
                <a:srgbClr val="FFFFFF"/>
              </a:solidFill>
              <a:latin typeface="Calibri"/>
            </a:rPr>
            <a:t>1. Enter Assets and # of items in Assets sheet</a:t>
          </a:r>
          <a:endParaRPr/>
        </a:p>
        <a:p>
          <a:pPr>
            <a:lnSpc>
              <a:spcPct val="100000"/>
            </a:lnSpc>
          </a:pPr>
          <a:r>
            <a:rPr lang="cs-CZ" sz="1400" strike="noStrike">
              <a:solidFill>
                <a:srgbClr val="FFFFFF"/>
              </a:solidFill>
              <a:latin typeface="Calibri"/>
            </a:rPr>
            <a:t>2. To enter a rental contract order, enter the order details in Orders sheet. </a:t>
          </a:r>
          <a:endParaRPr/>
        </a:p>
        <a:p>
          <a:pPr>
            <a:lnSpc>
              <a:spcPct val="100000"/>
            </a:lnSpc>
          </a:pPr>
          <a:r>
            <a:rPr lang="cs-CZ" sz="1400" strike="noStrike">
              <a:solidFill>
                <a:srgbClr val="FFFFFF"/>
              </a:solidFill>
              <a:latin typeface="Calibri"/>
            </a:rPr>
            <a:t>3. Check availability in Orders sheet before committing to order. (max 90 days window)</a:t>
          </a:r>
          <a:endParaRPr/>
        </a:p>
        <a:p>
          <a:pPr>
            <a:lnSpc>
              <a:spcPct val="100000"/>
            </a:lnSpc>
          </a:pPr>
          <a:r>
            <a:rPr lang="cs-CZ" sz="1400" strike="noStrike">
              <a:solidFill>
                <a:srgbClr val="FFFFFF"/>
              </a:solidFill>
              <a:latin typeface="Calibri"/>
            </a:rPr>
            <a:t>4. To see current availability  of assets, view Assets sheet.</a:t>
          </a:r>
          <a:endParaRPr/>
        </a:p>
        <a:p>
          <a:pPr>
            <a:lnSpc>
              <a:spcPct val="100000"/>
            </a:lnSpc>
          </a:pPr>
          <a:r>
            <a:rPr lang="cs-CZ" sz="1400" strike="noStrike">
              <a:solidFill>
                <a:srgbClr val="FFFFFF"/>
              </a:solidFill>
              <a:latin typeface="Calibri"/>
            </a:rPr>
            <a:t>5. To view at any time availability over a month, use Calendar sheet.</a:t>
          </a:r>
          <a:endParaRPr/>
        </a:p>
      </xdr:txBody>
    </xdr:sp>
    <xdr:clientData/>
  </xdr:twoCellAnchor>
  <xdr:twoCellAnchor editAs="oneCell">
    <xdr:from>
      <xdr:col>0</xdr:col>
      <xdr:colOff>95400</xdr:colOff>
      <xdr:row>14</xdr:row>
      <xdr:rowOff>-360</xdr:rowOff>
    </xdr:from>
    <xdr:to>
      <xdr:col>5</xdr:col>
      <xdr:colOff>448200</xdr:colOff>
      <xdr:row>22</xdr:row>
      <xdr:rowOff>162360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400" y="2648160"/>
          <a:ext cx="6883560" cy="1564560"/>
        </a:xfrm>
        <a:prstGeom prst="rect">
          <a:avLst/>
        </a:prstGeom>
        <a:solidFill>
          <a:srgbClr val="44546A"/>
        </a:solidFill>
        <a:ln w="12600">
          <a:solidFill>
            <a:srgbClr val="43729D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cs-CZ" sz="1400" b="1" strike="noStrike">
              <a:solidFill>
                <a:srgbClr val="FFFFFF"/>
              </a:solidFill>
              <a:latin typeface="Calibri"/>
            </a:rPr>
            <a:t>ADDITIONAL FUNCTIONALITY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cs-CZ" sz="1400" strike="noStrike">
              <a:solidFill>
                <a:srgbClr val="FFFFFF"/>
              </a:solidFill>
              <a:latin typeface="Calibri"/>
            </a:rPr>
            <a:t>1. To view one order's details, use filter on Order Number in Assets table</a:t>
          </a:r>
          <a:endParaRPr/>
        </a:p>
        <a:p>
          <a:pPr>
            <a:lnSpc>
              <a:spcPct val="100000"/>
            </a:lnSpc>
          </a:pPr>
          <a:r>
            <a:rPr lang="cs-CZ" sz="1400" strike="noStrike">
              <a:solidFill>
                <a:srgbClr val="FFFFFF"/>
              </a:solidFill>
              <a:latin typeface="Calibri"/>
            </a:rPr>
            <a:t>2. To view orders with return date of today, use filter on Return Date in Assets table.</a:t>
          </a:r>
          <a:endParaRPr/>
        </a:p>
        <a:p>
          <a:pPr>
            <a:lnSpc>
              <a:spcPct val="100000"/>
            </a:lnSpc>
          </a:pPr>
          <a:r>
            <a:rPr lang="cs-CZ" sz="1400" strike="noStrike">
              <a:solidFill>
                <a:srgbClr val="FFFFFF"/>
              </a:solidFill>
              <a:latin typeface="Calibri"/>
            </a:rPr>
            <a:t>3. Easy to extend calendar for more days and more assets. </a:t>
          </a:r>
          <a:endParaRPr/>
        </a:p>
        <a:p>
          <a:pPr>
            <a:lnSpc>
              <a:spcPct val="100000"/>
            </a:lnSpc>
          </a:pPr>
          <a:r>
            <a:rPr lang="cs-CZ" sz="1400" strike="noStrike">
              <a:solidFill>
                <a:srgbClr val="FFFFFF"/>
              </a:solidFill>
              <a:latin typeface="Calibri"/>
            </a:rPr>
            <a:t>4. To unprotect Calendar sheet, use password: indzara</a:t>
          </a:r>
          <a:endParaRPr/>
        </a:p>
      </xdr:txBody>
    </xdr:sp>
    <xdr:clientData/>
  </xdr:twoCellAnchor>
  <xdr:twoCellAnchor editAs="oneCell">
    <xdr:from>
      <xdr:col>7</xdr:col>
      <xdr:colOff>295200</xdr:colOff>
      <xdr:row>6</xdr:row>
      <xdr:rowOff>360</xdr:rowOff>
    </xdr:from>
    <xdr:to>
      <xdr:col>13</xdr:col>
      <xdr:colOff>181440</xdr:colOff>
      <xdr:row>7</xdr:row>
      <xdr:rowOff>151920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79520" y="1246680"/>
          <a:ext cx="3558960" cy="326880"/>
        </a:xfrm>
        <a:prstGeom prst="roundRect">
          <a:avLst>
            <a:gd name="adj" fmla="val 16667"/>
          </a:avLst>
        </a:prstGeom>
        <a:solidFill>
          <a:srgbClr val="44546A"/>
        </a:solidFill>
        <a:ln w="12600">
          <a:solidFill>
            <a:srgbClr val="43729D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cs-CZ" sz="2000" strike="noStrike">
              <a:solidFill>
                <a:srgbClr val="ED7D31"/>
              </a:solidFill>
              <a:latin typeface="Calibri"/>
            </a:rPr>
            <a:t>Support for this Template</a:t>
          </a:r>
          <a:endParaRPr/>
        </a:p>
      </xdr:txBody>
    </xdr:sp>
    <xdr:clientData/>
  </xdr:twoCellAnchor>
  <xdr:twoCellAnchor editAs="oneCell">
    <xdr:from>
      <xdr:col>7</xdr:col>
      <xdr:colOff>314280</xdr:colOff>
      <xdr:row>9</xdr:row>
      <xdr:rowOff>-360</xdr:rowOff>
    </xdr:from>
    <xdr:to>
      <xdr:col>13</xdr:col>
      <xdr:colOff>200520</xdr:colOff>
      <xdr:row>13</xdr:row>
      <xdr:rowOff>37800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98600" y="1771920"/>
          <a:ext cx="3558960" cy="739080"/>
        </a:xfrm>
        <a:prstGeom prst="roundRect">
          <a:avLst>
            <a:gd name="adj" fmla="val 16667"/>
          </a:avLst>
        </a:prstGeom>
        <a:solidFill>
          <a:srgbClr val="44546A"/>
        </a:solidFill>
        <a:ln w="12600">
          <a:solidFill>
            <a:srgbClr val="43729D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cs-CZ" sz="2000" strike="noStrike">
              <a:solidFill>
                <a:srgbClr val="ED7D31"/>
              </a:solidFill>
              <a:latin typeface="Calibri"/>
            </a:rPr>
            <a:t>For more Excel Templates, please visit indzara.com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zoomScale="55" zoomScaleNormal="55" workbookViewId="0">
      <selection activeCell="M1" sqref="M1"/>
    </sheetView>
  </sheetViews>
  <sheetFormatPr defaultRowHeight="15" x14ac:dyDescent="0.25"/>
  <cols>
    <col min="1" max="1" width="57.85546875"/>
    <col min="2" max="6" width="8.7109375"/>
    <col min="7" max="7" width="3.42578125"/>
    <col min="8" max="1025" width="8.7109375"/>
  </cols>
  <sheetData>
    <row r="1" spans="1:1" ht="31.5" x14ac:dyDescent="0.5">
      <c r="A1" s="1" t="s"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3"/>
  <sheetViews>
    <sheetView showGridLines="0" showRowColHeaders="0" zoomScale="55" zoomScaleNormal="55" workbookViewId="0">
      <pane ySplit="7" topLeftCell="A8" activePane="bottomLeft" state="frozen"/>
      <selection pane="bottomLeft" activeCell="A8" sqref="A8"/>
    </sheetView>
  </sheetViews>
  <sheetFormatPr defaultColWidth="0" defaultRowHeight="15" x14ac:dyDescent="0.25"/>
  <cols>
    <col min="1" max="1" width="30.5703125" customWidth="1"/>
    <col min="2" max="2" width="34.85546875" customWidth="1"/>
    <col min="3" max="3" width="24.85546875" customWidth="1"/>
    <col min="4" max="4" width="20.7109375" customWidth="1"/>
    <col min="5" max="5" width="24.85546875" customWidth="1"/>
    <col min="6" max="6" width="8.7109375" customWidth="1"/>
    <col min="7" max="7" width="18.5703125" customWidth="1"/>
    <col min="8" max="8" width="8.7109375" customWidth="1"/>
    <col min="9" max="9" width="2.7109375" customWidth="1"/>
    <col min="10" max="1025" width="8.7109375" hidden="1"/>
    <col min="1026" max="16384" width="9.140625" hidden="1"/>
  </cols>
  <sheetData>
    <row r="1" spans="1:10" ht="28.5" x14ac:dyDescent="0.45">
      <c r="A1" s="2"/>
    </row>
    <row r="2" spans="1:10" ht="21" x14ac:dyDescent="0.35">
      <c r="C2" s="3" t="s">
        <v>1</v>
      </c>
      <c r="D2" s="4" t="s">
        <v>2</v>
      </c>
      <c r="E2" s="5" t="s">
        <v>3</v>
      </c>
      <c r="G2" s="75" t="s">
        <v>4</v>
      </c>
      <c r="H2" s="75"/>
    </row>
    <row r="3" spans="1:10" ht="15" customHeight="1" x14ac:dyDescent="0.25">
      <c r="C3" s="76">
        <f>SUM(VYBAVENÍ!$C$8:$C$29)</f>
        <v>73</v>
      </c>
      <c r="D3" s="77">
        <f ca="1">SUM(VYBAVENÍ!$D$8:$D$29)</f>
        <v>11</v>
      </c>
      <c r="E3" s="78">
        <f ca="1">SUM(VYBAVENÍ!$E$8:$E$29)</f>
        <v>62</v>
      </c>
      <c r="G3" s="79" t="str">
        <f ca="1">UPPER(TEXT(H3,"MMM"))</f>
        <v>8</v>
      </c>
      <c r="H3" s="80">
        <f ca="1">TODAY()</f>
        <v>43702</v>
      </c>
      <c r="J3" s="6"/>
    </row>
    <row r="4" spans="1:10" ht="15" customHeight="1" x14ac:dyDescent="0.25">
      <c r="C4" s="76"/>
      <c r="D4" s="77"/>
      <c r="E4" s="78"/>
      <c r="G4" s="79"/>
      <c r="H4" s="80"/>
    </row>
    <row r="6" spans="1:10" x14ac:dyDescent="0.25">
      <c r="A6" s="7"/>
      <c r="D6" s="7" t="s">
        <v>5</v>
      </c>
    </row>
    <row r="7" spans="1:10" ht="22.5" customHeight="1" x14ac:dyDescent="0.25">
      <c r="A7" s="8" t="s">
        <v>6</v>
      </c>
      <c r="B7" s="8" t="s">
        <v>7</v>
      </c>
      <c r="C7" s="8" t="s">
        <v>8</v>
      </c>
      <c r="D7" s="9" t="s">
        <v>2</v>
      </c>
      <c r="E7" s="9" t="s">
        <v>9</v>
      </c>
    </row>
    <row r="8" spans="1:10" ht="2.85" customHeight="1" x14ac:dyDescent="0.3">
      <c r="A8" s="10"/>
      <c r="B8" s="11"/>
      <c r="C8" s="12"/>
      <c r="D8" s="13">
        <f ca="1">IFERROR(SUMPRODUCT(--(OBJEDNÁVKY!$C$8:$C$50=VYBAVENÍ!$A8),--(OBJEDNÁVKY!$E$8:$E$50&lt;=TD),--(OBJEDNÁVKY!$F$8:$F$50&gt;=TD),OBJEDNÁVKY!$D$8:$D$50),"")</f>
        <v>0</v>
      </c>
      <c r="E8" s="13">
        <f ca="1">IFERROR((VYBAVENÍ!$C8-VYBAVENÍ!$D8),"")</f>
        <v>0</v>
      </c>
    </row>
    <row r="9" spans="1:10" ht="22.7" customHeight="1" x14ac:dyDescent="0.3">
      <c r="A9" s="10" t="s">
        <v>10</v>
      </c>
      <c r="B9" s="11"/>
      <c r="C9" s="12">
        <v>5</v>
      </c>
      <c r="D9" s="14">
        <f ca="1">IFERROR(SUMPRODUCT(--(OBJEDNÁVKY!$C$8:$C$50=VYBAVENÍ!$A9),--(OBJEDNÁVKY!$E$8:$E$50&lt;=TD),--(OBJEDNÁVKY!$F$8:$F$50&gt;=TD),OBJEDNÁVKY!$D$8:$D$50),"")</f>
        <v>1</v>
      </c>
      <c r="E9" s="14">
        <f ca="1">IFERROR((VYBAVENÍ!$C9-VYBAVENÍ!$D9),"")</f>
        <v>4</v>
      </c>
    </row>
    <row r="10" spans="1:10" ht="22.7" customHeight="1" x14ac:dyDescent="0.3">
      <c r="A10" s="10" t="s">
        <v>11</v>
      </c>
      <c r="B10" s="11"/>
      <c r="C10" s="12">
        <v>4</v>
      </c>
      <c r="D10" s="14">
        <f ca="1">IFERROR(SUMPRODUCT(--(OBJEDNÁVKY!$C$8:$C$50=VYBAVENÍ!$A10),--(OBJEDNÁVKY!$E$8:$E$50&lt;=TD),--(OBJEDNÁVKY!$F$8:$F$50&gt;=TD),OBJEDNÁVKY!$D$8:$D$50),"")</f>
        <v>0</v>
      </c>
      <c r="E10" s="14">
        <f ca="1">IFERROR((VYBAVENÍ!$C10-VYBAVENÍ!$D10),"")</f>
        <v>4</v>
      </c>
    </row>
    <row r="11" spans="1:10" ht="22.7" customHeight="1" x14ac:dyDescent="0.3">
      <c r="A11" s="10" t="s">
        <v>12</v>
      </c>
      <c r="B11" s="11"/>
      <c r="C11" s="12">
        <v>6</v>
      </c>
      <c r="D11" s="14">
        <f ca="1">IFERROR(SUMPRODUCT(--(OBJEDNÁVKY!$C$8:$C$50=VYBAVENÍ!$A11),--(OBJEDNÁVKY!$E$8:$E$50&lt;=TD),--(OBJEDNÁVKY!$F$8:$F$50&gt;=TD),OBJEDNÁVKY!$D$8:$D$50),"")</f>
        <v>0</v>
      </c>
      <c r="E11" s="14">
        <f ca="1">IFERROR((VYBAVENÍ!$C11-VYBAVENÍ!$D11),"")</f>
        <v>6</v>
      </c>
    </row>
    <row r="12" spans="1:10" ht="22.7" customHeight="1" x14ac:dyDescent="0.3">
      <c r="A12" s="10" t="s">
        <v>13</v>
      </c>
      <c r="B12" s="11"/>
      <c r="C12" s="12">
        <v>2</v>
      </c>
      <c r="D12" s="14">
        <f ca="1">IFERROR(SUMPRODUCT(--(OBJEDNÁVKY!$C$8:$C$50=VYBAVENÍ!$A12),--(OBJEDNÁVKY!$E$8:$E$50&lt;=TD),--(OBJEDNÁVKY!$F$8:$F$50&gt;=TD),OBJEDNÁVKY!$D$8:$D$50),"")</f>
        <v>2</v>
      </c>
      <c r="E12" s="14">
        <f ca="1">IFERROR((VYBAVENÍ!$C12-VYBAVENÍ!$D12),"")</f>
        <v>0</v>
      </c>
    </row>
    <row r="13" spans="1:10" ht="22.7" customHeight="1" x14ac:dyDescent="0.3">
      <c r="A13" s="10" t="s">
        <v>14</v>
      </c>
      <c r="B13" s="11"/>
      <c r="C13" s="12">
        <v>4</v>
      </c>
      <c r="D13" s="14">
        <f ca="1">IFERROR(SUMPRODUCT(--(OBJEDNÁVKY!$C$8:$C$50=VYBAVENÍ!$A13),--(OBJEDNÁVKY!$E$8:$E$50&lt;=TD),--(OBJEDNÁVKY!$F$8:$F$50&gt;=TD),OBJEDNÁVKY!$D$8:$D$50),"")</f>
        <v>2</v>
      </c>
      <c r="E13" s="14">
        <f ca="1">IFERROR((VYBAVENÍ!$C13-VYBAVENÍ!$D13),"")</f>
        <v>2</v>
      </c>
    </row>
    <row r="14" spans="1:10" ht="22.7" customHeight="1" x14ac:dyDescent="0.3">
      <c r="A14" s="10" t="s">
        <v>15</v>
      </c>
      <c r="B14" s="11"/>
      <c r="C14" s="12">
        <v>4</v>
      </c>
      <c r="D14" s="14">
        <f ca="1">IFERROR(SUMPRODUCT(--(OBJEDNÁVKY!$C$8:$C$50=VYBAVENÍ!$A14),--(OBJEDNÁVKY!$E$8:$E$50&lt;=TD),--(OBJEDNÁVKY!$F$8:$F$50&gt;=TD),OBJEDNÁVKY!$D$8:$D$50),"")</f>
        <v>0</v>
      </c>
      <c r="E14" s="14">
        <f ca="1">IFERROR((VYBAVENÍ!$C14-VYBAVENÍ!$D14),"")</f>
        <v>4</v>
      </c>
    </row>
    <row r="15" spans="1:10" ht="22.7" customHeight="1" x14ac:dyDescent="0.3">
      <c r="A15" s="10" t="s">
        <v>16</v>
      </c>
      <c r="B15" s="11"/>
      <c r="C15" s="12">
        <v>4</v>
      </c>
      <c r="D15" s="14">
        <f ca="1">IFERROR(SUMPRODUCT(--(OBJEDNÁVKY!$C$8:$C$50=VYBAVENÍ!$A15),--(OBJEDNÁVKY!$E$8:$E$50&lt;=TD),--(OBJEDNÁVKY!$F$8:$F$50&gt;=TD),OBJEDNÁVKY!$D$8:$D$50),"")</f>
        <v>0</v>
      </c>
      <c r="E15" s="14">
        <f ca="1">IFERROR((VYBAVENÍ!$C15-VYBAVENÍ!$D15),"")</f>
        <v>4</v>
      </c>
    </row>
    <row r="16" spans="1:10" ht="22.7" customHeight="1" x14ac:dyDescent="0.3">
      <c r="A16" s="10" t="s">
        <v>17</v>
      </c>
      <c r="B16" s="11"/>
      <c r="C16" s="12">
        <v>4</v>
      </c>
      <c r="D16" s="14">
        <f ca="1">IFERROR(SUMPRODUCT(--(OBJEDNÁVKY!$C$8:$C$50=VYBAVENÍ!$A16),--(OBJEDNÁVKY!$E$8:$E$50&lt;=TD),--(OBJEDNÁVKY!$F$8:$F$50&gt;=TD),OBJEDNÁVKY!$D$8:$D$50),"")</f>
        <v>0</v>
      </c>
      <c r="E16" s="14">
        <f ca="1">IFERROR((VYBAVENÍ!$C16-VYBAVENÍ!$D16),"")</f>
        <v>4</v>
      </c>
    </row>
    <row r="17" spans="1:5" ht="22.7" customHeight="1" x14ac:dyDescent="0.3">
      <c r="A17" s="10" t="s">
        <v>18</v>
      </c>
      <c r="B17" s="11"/>
      <c r="C17" s="12">
        <v>2</v>
      </c>
      <c r="D17" s="14">
        <f ca="1">IFERROR(SUMPRODUCT(--(OBJEDNÁVKY!$C$8:$C$50=VYBAVENÍ!$A17),--(OBJEDNÁVKY!$E$8:$E$50&lt;=TD),--(OBJEDNÁVKY!$F$8:$F$50&gt;=TD),OBJEDNÁVKY!$D$8:$D$50),"")</f>
        <v>0</v>
      </c>
      <c r="E17" s="14">
        <f ca="1">IFERROR((VYBAVENÍ!$C17-VYBAVENÍ!$D17),"")</f>
        <v>2</v>
      </c>
    </row>
    <row r="18" spans="1:5" ht="22.7" customHeight="1" x14ac:dyDescent="0.3">
      <c r="A18" s="10" t="s">
        <v>19</v>
      </c>
      <c r="B18" s="11"/>
      <c r="C18" s="12">
        <v>5</v>
      </c>
      <c r="D18" s="14">
        <f ca="1">IFERROR(SUMPRODUCT(--(OBJEDNÁVKY!$C$8:$C$50=VYBAVENÍ!$A18),--(OBJEDNÁVKY!$E$8:$E$50&lt;=TD),--(OBJEDNÁVKY!$F$8:$F$50&gt;=TD),OBJEDNÁVKY!$D$8:$D$50),"")</f>
        <v>0</v>
      </c>
      <c r="E18" s="14">
        <f ca="1">IFERROR((VYBAVENÍ!$C18-VYBAVENÍ!$D18),"")</f>
        <v>5</v>
      </c>
    </row>
    <row r="19" spans="1:5" ht="22.7" customHeight="1" x14ac:dyDescent="0.3">
      <c r="A19" s="10" t="s">
        <v>20</v>
      </c>
      <c r="B19" s="11"/>
      <c r="C19" s="12">
        <v>3</v>
      </c>
      <c r="D19" s="14">
        <f ca="1">IFERROR(SUMPRODUCT(--(OBJEDNÁVKY!$C$8:$C$50=VYBAVENÍ!$A19),--(OBJEDNÁVKY!$E$8:$E$50&lt;=TD),--(OBJEDNÁVKY!$F$8:$F$50&gt;=TD),OBJEDNÁVKY!$D$8:$D$50),"")</f>
        <v>0</v>
      </c>
      <c r="E19" s="14">
        <f ca="1">IFERROR((VYBAVENÍ!$C19-VYBAVENÍ!$D19),"")</f>
        <v>3</v>
      </c>
    </row>
    <row r="20" spans="1:5" ht="22.7" customHeight="1" x14ac:dyDescent="0.3">
      <c r="A20" s="10" t="s">
        <v>21</v>
      </c>
      <c r="B20" s="11"/>
      <c r="C20" s="12">
        <v>5</v>
      </c>
      <c r="D20" s="14">
        <f ca="1">IFERROR(SUMPRODUCT(--(OBJEDNÁVKY!$C$8:$C$50=VYBAVENÍ!$A20),--(OBJEDNÁVKY!$E$8:$E$50&lt;=TD),--(OBJEDNÁVKY!$F$8:$F$50&gt;=TD),OBJEDNÁVKY!$D$8:$D$50),"")</f>
        <v>0</v>
      </c>
      <c r="E20" s="14">
        <f ca="1">IFERROR((VYBAVENÍ!$C20-VYBAVENÍ!$D20),"")</f>
        <v>5</v>
      </c>
    </row>
    <row r="21" spans="1:5" ht="22.7" customHeight="1" x14ac:dyDescent="0.3">
      <c r="A21" s="10" t="s">
        <v>22</v>
      </c>
      <c r="B21" s="11"/>
      <c r="C21" s="12">
        <v>1</v>
      </c>
      <c r="D21" s="14">
        <f ca="1">IFERROR(SUMPRODUCT(--(OBJEDNÁVKY!$C$8:$C$50=VYBAVENÍ!$A21),--(OBJEDNÁVKY!$E$8:$E$50&lt;=TD),--(OBJEDNÁVKY!$F$8:$F$50&gt;=TD),OBJEDNÁVKY!$D$8:$D$50),"")</f>
        <v>0</v>
      </c>
      <c r="E21" s="14">
        <f ca="1">IFERROR((VYBAVENÍ!$C21-VYBAVENÍ!$D21),"")</f>
        <v>1</v>
      </c>
    </row>
    <row r="22" spans="1:5" ht="22.7" customHeight="1" x14ac:dyDescent="0.3">
      <c r="A22" s="10" t="s">
        <v>23</v>
      </c>
      <c r="B22" s="11"/>
      <c r="C22" s="12">
        <v>5</v>
      </c>
      <c r="D22" s="14">
        <f ca="1">IFERROR(SUMPRODUCT(--(OBJEDNÁVKY!$C$8:$C$50=VYBAVENÍ!$A22),--(OBJEDNÁVKY!$E$8:$E$50&lt;=TD),--(OBJEDNÁVKY!$F$8:$F$50&gt;=TD),OBJEDNÁVKY!$D$8:$D$50),"")</f>
        <v>2</v>
      </c>
      <c r="E22" s="14">
        <f ca="1">IFERROR((VYBAVENÍ!$C22-VYBAVENÍ!$D22),"")</f>
        <v>3</v>
      </c>
    </row>
    <row r="23" spans="1:5" ht="22.7" customHeight="1" x14ac:dyDescent="0.3">
      <c r="A23" s="10" t="s">
        <v>24</v>
      </c>
      <c r="B23" s="11"/>
      <c r="C23" s="12">
        <v>2</v>
      </c>
      <c r="D23" s="14">
        <f ca="1">IFERROR(SUMPRODUCT(--(OBJEDNÁVKY!$C$8:$C$50=VYBAVENÍ!$A23),--(OBJEDNÁVKY!$E$8:$E$50&lt;=TD),--(OBJEDNÁVKY!$F$8:$F$50&gt;=TD),OBJEDNÁVKY!$D$8:$D$50),"")</f>
        <v>0</v>
      </c>
      <c r="E23" s="14">
        <f ca="1">IFERROR((VYBAVENÍ!$C23-VYBAVENÍ!$D23),"")</f>
        <v>2</v>
      </c>
    </row>
    <row r="24" spans="1:5" ht="22.7" customHeight="1" x14ac:dyDescent="0.3">
      <c r="A24" s="10" t="s">
        <v>25</v>
      </c>
      <c r="B24" s="11"/>
      <c r="C24" s="12">
        <v>3</v>
      </c>
      <c r="D24" s="14">
        <f ca="1">IFERROR(SUMPRODUCT(--(OBJEDNÁVKY!$C$8:$C$50=VYBAVENÍ!$A24),--(OBJEDNÁVKY!$E$8:$E$50&lt;=TD),--(OBJEDNÁVKY!$F$8:$F$50&gt;=TD),OBJEDNÁVKY!$D$8:$D$50),"")</f>
        <v>0</v>
      </c>
      <c r="E24" s="14">
        <f ca="1">IFERROR((VYBAVENÍ!$C24-VYBAVENÍ!$D24),"")</f>
        <v>3</v>
      </c>
    </row>
    <row r="25" spans="1:5" ht="22.7" customHeight="1" x14ac:dyDescent="0.3">
      <c r="A25" s="10" t="s">
        <v>13</v>
      </c>
      <c r="B25" s="11"/>
      <c r="C25" s="12">
        <v>3</v>
      </c>
      <c r="D25" s="14">
        <f ca="1">IFERROR(SUMPRODUCT(--(OBJEDNÁVKY!$C$8:$C$50=VYBAVENÍ!$A25),--(OBJEDNÁVKY!$E$8:$E$50&lt;=TD),--(OBJEDNÁVKY!$F$8:$F$50&gt;=TD),OBJEDNÁVKY!$D$8:$D$50),"")</f>
        <v>2</v>
      </c>
      <c r="E25" s="14">
        <f ca="1">IFERROR((VYBAVENÍ!$C25-VYBAVENÍ!$D25),"")</f>
        <v>1</v>
      </c>
    </row>
    <row r="26" spans="1:5" ht="22.7" customHeight="1" x14ac:dyDescent="0.3">
      <c r="A26" s="15" t="s">
        <v>26</v>
      </c>
      <c r="B26" s="11"/>
      <c r="C26" s="12">
        <v>1</v>
      </c>
      <c r="D26" s="14">
        <f ca="1">IFERROR(SUMPRODUCT(--(OBJEDNÁVKY!$C$8:$C$50=VYBAVENÍ!$A26),--(OBJEDNÁVKY!$E$8:$E$50&lt;=TD),--(OBJEDNÁVKY!$F$8:$F$50&gt;=TD),OBJEDNÁVKY!$D$8:$D$50),"")</f>
        <v>0</v>
      </c>
      <c r="E26" s="14">
        <f ca="1">IFERROR((VYBAVENÍ!$C26-VYBAVENÍ!$D26),"")</f>
        <v>1</v>
      </c>
    </row>
    <row r="27" spans="1:5" ht="27.2" customHeight="1" x14ac:dyDescent="0.3">
      <c r="A27" s="15" t="s">
        <v>27</v>
      </c>
      <c r="B27" s="11"/>
      <c r="C27" s="12">
        <v>1</v>
      </c>
      <c r="D27" s="14">
        <f ca="1">IFERROR(SUMPRODUCT(--(OBJEDNÁVKY!$C$8:$C$50=VYBAVENÍ!$A27),--(OBJEDNÁVKY!$E$8:$E$50&lt;=TD),--(OBJEDNÁVKY!$F$8:$F$50&gt;=TD),OBJEDNÁVKY!$D$8:$D$50),"")</f>
        <v>0</v>
      </c>
      <c r="E27" s="14">
        <f ca="1">IFERROR((VYBAVENÍ!$C27-VYBAVENÍ!$D27),"")</f>
        <v>1</v>
      </c>
    </row>
    <row r="28" spans="1:5" ht="23.65" customHeight="1" x14ac:dyDescent="0.3">
      <c r="A28" s="10" t="s">
        <v>28</v>
      </c>
      <c r="B28" s="11"/>
      <c r="C28" s="12">
        <v>9</v>
      </c>
      <c r="D28" s="14">
        <f ca="1">IFERROR(SUMPRODUCT(--(OBJEDNÁVKY!$C$8:$C$50=VYBAVENÍ!$A28),--(OBJEDNÁVKY!$E$8:$E$50&lt;=TD),--(OBJEDNÁVKY!$F$8:$F$50&gt;=TD),OBJEDNÁVKY!$D$8:$D$50),"")</f>
        <v>2</v>
      </c>
      <c r="E28" s="14">
        <f ca="1">IFERROR((VYBAVENÍ!$C28-VYBAVENÍ!$D28),"")</f>
        <v>7</v>
      </c>
    </row>
    <row r="29" spans="1:5" ht="2.85" customHeight="1" x14ac:dyDescent="0.25">
      <c r="C29" s="16"/>
      <c r="D29" s="17"/>
      <c r="E29" s="17"/>
    </row>
    <row r="30" spans="1:5" ht="18.399999999999999" customHeight="1" x14ac:dyDescent="0.25"/>
    <row r="31" spans="1:5" ht="30.75" customHeight="1" x14ac:dyDescent="0.25"/>
    <row r="32" spans="1:5" ht="24.95" customHeight="1" x14ac:dyDescent="0.25">
      <c r="A32" s="18"/>
    </row>
    <row r="33" ht="29.85" customHeight="1" x14ac:dyDescent="0.25"/>
    <row r="34" ht="91.35" customHeight="1" x14ac:dyDescent="0.25"/>
    <row r="50" spans="1:2" ht="23.25" x14ac:dyDescent="0.35">
      <c r="A50" s="19">
        <v>1</v>
      </c>
      <c r="B50" t="s">
        <v>29</v>
      </c>
    </row>
    <row r="51" spans="1:2" ht="23.25" x14ac:dyDescent="0.35">
      <c r="A51" s="19">
        <v>2</v>
      </c>
      <c r="B51" t="s">
        <v>30</v>
      </c>
    </row>
    <row r="52" spans="1:2" ht="23.25" x14ac:dyDescent="0.35">
      <c r="A52" s="19">
        <v>3</v>
      </c>
      <c r="B52" t="s">
        <v>31</v>
      </c>
    </row>
    <row r="53" spans="1:2" ht="23.25" x14ac:dyDescent="0.35">
      <c r="A53" s="19">
        <v>4</v>
      </c>
      <c r="B53" t="s">
        <v>32</v>
      </c>
    </row>
    <row r="54" spans="1:2" ht="23.25" x14ac:dyDescent="0.35">
      <c r="A54" s="19">
        <v>5</v>
      </c>
      <c r="B54" t="s">
        <v>33</v>
      </c>
    </row>
    <row r="55" spans="1:2" ht="23.25" x14ac:dyDescent="0.35">
      <c r="A55" s="19">
        <v>6</v>
      </c>
      <c r="B55" t="s">
        <v>34</v>
      </c>
    </row>
    <row r="56" spans="1:2" ht="23.25" x14ac:dyDescent="0.35">
      <c r="A56" s="19">
        <v>7</v>
      </c>
      <c r="B56" t="s">
        <v>35</v>
      </c>
    </row>
    <row r="57" spans="1:2" ht="23.25" x14ac:dyDescent="0.35">
      <c r="A57" s="19">
        <v>8</v>
      </c>
      <c r="B57" t="s">
        <v>36</v>
      </c>
    </row>
    <row r="58" spans="1:2" ht="23.25" x14ac:dyDescent="0.35">
      <c r="A58" s="19">
        <v>9</v>
      </c>
      <c r="B58" t="s">
        <v>37</v>
      </c>
    </row>
    <row r="59" spans="1:2" ht="23.25" x14ac:dyDescent="0.35">
      <c r="A59" s="19">
        <v>10</v>
      </c>
      <c r="B59" t="s">
        <v>38</v>
      </c>
    </row>
    <row r="60" spans="1:2" x14ac:dyDescent="0.25">
      <c r="A60" s="20"/>
      <c r="B60" t="s">
        <v>39</v>
      </c>
    </row>
    <row r="61" spans="1:2" x14ac:dyDescent="0.25">
      <c r="A61" s="20"/>
      <c r="B61" t="s">
        <v>40</v>
      </c>
    </row>
    <row r="62" spans="1:2" x14ac:dyDescent="0.25">
      <c r="A62" s="20"/>
      <c r="B62" t="s">
        <v>41</v>
      </c>
    </row>
    <row r="63" spans="1:2" x14ac:dyDescent="0.25">
      <c r="A63" s="20"/>
      <c r="B63" t="s">
        <v>42</v>
      </c>
    </row>
  </sheetData>
  <mergeCells count="6">
    <mergeCell ref="G2:H2"/>
    <mergeCell ref="C3:C4"/>
    <mergeCell ref="D3:D4"/>
    <mergeCell ref="E3:E4"/>
    <mergeCell ref="G3:G4"/>
    <mergeCell ref="H3:H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899"/>
  <sheetViews>
    <sheetView showGridLines="0" zoomScale="55" zoomScaleNormal="55" workbookViewId="0">
      <pane ySplit="7" topLeftCell="A8" activePane="bottomLeft" state="frozen"/>
      <selection pane="bottomLeft" activeCell="F4" sqref="F4"/>
    </sheetView>
  </sheetViews>
  <sheetFormatPr defaultRowHeight="15" x14ac:dyDescent="0.25"/>
  <cols>
    <col min="1" max="1" width="0" style="21" hidden="1"/>
    <col min="2" max="2" width="21.42578125" style="21"/>
    <col min="3" max="3" width="32.7109375" style="21"/>
    <col min="4" max="4" width="20.42578125" style="21"/>
    <col min="5" max="5" width="21.7109375" style="21"/>
    <col min="6" max="6" width="21.28515625" style="21"/>
    <col min="7" max="7" width="28.7109375" style="21"/>
    <col min="8" max="8" width="19.140625" style="21"/>
    <col min="9" max="9" width="19" style="21"/>
    <col min="10" max="38" width="4.7109375" style="21"/>
    <col min="39" max="1025" width="8.7109375" style="21"/>
  </cols>
  <sheetData>
    <row r="1" spans="1:9" ht="23.25" x14ac:dyDescent="0.35">
      <c r="A1" s="22"/>
    </row>
    <row r="2" spans="1:9" ht="28.5" customHeight="1" x14ac:dyDescent="0.25">
      <c r="B2" s="23" t="s">
        <v>43</v>
      </c>
      <c r="C2" s="24"/>
      <c r="D2" s="24"/>
      <c r="E2" s="25"/>
      <c r="F2" s="25"/>
    </row>
    <row r="3" spans="1:9" ht="15.75" x14ac:dyDescent="0.25">
      <c r="A3" s="26"/>
      <c r="C3" s="27" t="s">
        <v>44</v>
      </c>
      <c r="D3" s="27" t="s">
        <v>45</v>
      </c>
      <c r="E3" s="27" t="s">
        <v>46</v>
      </c>
      <c r="F3" s="27" t="s">
        <v>47</v>
      </c>
    </row>
    <row r="4" spans="1:9" ht="36.75" customHeight="1" x14ac:dyDescent="0.25">
      <c r="C4" s="28" t="s">
        <v>28</v>
      </c>
      <c r="D4" s="29">
        <v>43700</v>
      </c>
      <c r="E4" s="29">
        <v>43701</v>
      </c>
      <c r="F4" s="30">
        <f>IF(I_CH_ED-I_CH_SD&gt;90,"",C_MIN_AVL)</f>
        <v>3</v>
      </c>
      <c r="G4" s="31" t="str">
        <f>IF(I_CH_ED-I_CH_SD&gt;90,"Please choose a window less than 90 days long","")</f>
        <v/>
      </c>
    </row>
    <row r="5" spans="1:9" x14ac:dyDescent="0.25">
      <c r="F5" s="32" t="str">
        <f>IF(F4&lt;0,"Not enough inventory","")</f>
        <v/>
      </c>
    </row>
    <row r="6" spans="1:9" ht="21" x14ac:dyDescent="0.35">
      <c r="A6" s="33"/>
      <c r="B6" s="34"/>
    </row>
    <row r="7" spans="1:9" ht="36.75" customHeight="1" x14ac:dyDescent="0.25">
      <c r="A7" s="35" t="s">
        <v>48</v>
      </c>
      <c r="B7" s="35" t="s">
        <v>49</v>
      </c>
      <c r="C7" s="35" t="s">
        <v>6</v>
      </c>
      <c r="D7" s="35" t="s">
        <v>50</v>
      </c>
      <c r="E7" s="35" t="s">
        <v>51</v>
      </c>
      <c r="F7" s="35" t="s">
        <v>52</v>
      </c>
      <c r="G7" s="35" t="s">
        <v>53</v>
      </c>
      <c r="H7" s="35" t="s">
        <v>54</v>
      </c>
      <c r="I7" s="35" t="s">
        <v>55</v>
      </c>
    </row>
    <row r="8" spans="1:9" ht="22.7" customHeight="1" x14ac:dyDescent="0.3">
      <c r="A8" s="36">
        <v>1</v>
      </c>
      <c r="B8" s="37">
        <v>43670</v>
      </c>
      <c r="C8" s="38" t="s">
        <v>20</v>
      </c>
      <c r="D8" s="39">
        <v>1</v>
      </c>
      <c r="E8" s="37">
        <v>43735</v>
      </c>
      <c r="F8" s="37">
        <v>43743</v>
      </c>
      <c r="G8" s="40"/>
      <c r="H8" s="41"/>
      <c r="I8" s="38"/>
    </row>
    <row r="9" spans="1:9" ht="22.7" customHeight="1" x14ac:dyDescent="0.3">
      <c r="A9" s="36">
        <v>1</v>
      </c>
      <c r="B9" s="37">
        <v>43681</v>
      </c>
      <c r="C9" s="38" t="s">
        <v>13</v>
      </c>
      <c r="D9" s="39">
        <v>2</v>
      </c>
      <c r="E9" s="37">
        <v>43685</v>
      </c>
      <c r="F9" s="37">
        <v>43702</v>
      </c>
      <c r="G9" s="42"/>
      <c r="H9" s="41"/>
      <c r="I9" s="38"/>
    </row>
    <row r="10" spans="1:9" ht="22.7" customHeight="1" x14ac:dyDescent="0.3">
      <c r="A10" s="36">
        <v>1</v>
      </c>
      <c r="B10" s="37">
        <v>43681</v>
      </c>
      <c r="C10" s="38" t="s">
        <v>14</v>
      </c>
      <c r="D10" s="39">
        <v>2</v>
      </c>
      <c r="E10" s="37">
        <v>43685</v>
      </c>
      <c r="F10" s="37">
        <v>43702</v>
      </c>
      <c r="G10" s="40"/>
      <c r="H10" s="41"/>
      <c r="I10" s="38"/>
    </row>
    <row r="11" spans="1:9" ht="22.7" customHeight="1" x14ac:dyDescent="0.3">
      <c r="A11" s="36">
        <v>2</v>
      </c>
      <c r="B11" s="37">
        <v>43686</v>
      </c>
      <c r="C11" s="38" t="s">
        <v>27</v>
      </c>
      <c r="D11" s="39">
        <v>1</v>
      </c>
      <c r="E11" s="37">
        <v>43705</v>
      </c>
      <c r="F11" s="37">
        <v>43707</v>
      </c>
      <c r="G11" s="40"/>
      <c r="H11" s="41"/>
      <c r="I11" s="38"/>
    </row>
    <row r="12" spans="1:9" ht="22.7" customHeight="1" x14ac:dyDescent="0.3">
      <c r="A12" s="36">
        <v>2</v>
      </c>
      <c r="B12" s="37">
        <v>43689</v>
      </c>
      <c r="C12" s="38" t="s">
        <v>23</v>
      </c>
      <c r="D12" s="39">
        <v>1</v>
      </c>
      <c r="E12" s="37">
        <v>43696</v>
      </c>
      <c r="F12" s="37">
        <v>43700</v>
      </c>
      <c r="G12" s="40"/>
      <c r="H12" s="41"/>
      <c r="I12" s="38"/>
    </row>
    <row r="13" spans="1:9" ht="22.7" customHeight="1" x14ac:dyDescent="0.3">
      <c r="A13" s="36"/>
      <c r="B13" s="37">
        <v>43693</v>
      </c>
      <c r="C13" s="38" t="s">
        <v>23</v>
      </c>
      <c r="D13" s="39">
        <v>1</v>
      </c>
      <c r="E13" s="37">
        <v>43698</v>
      </c>
      <c r="F13" s="37">
        <v>43702</v>
      </c>
      <c r="G13" s="40"/>
      <c r="H13" s="41"/>
      <c r="I13" s="38"/>
    </row>
    <row r="14" spans="1:9" ht="22.7" customHeight="1" x14ac:dyDescent="0.3">
      <c r="A14" s="36"/>
      <c r="B14" s="37">
        <v>43693</v>
      </c>
      <c r="C14" s="38" t="s">
        <v>28</v>
      </c>
      <c r="D14" s="39">
        <v>1</v>
      </c>
      <c r="E14" s="37">
        <v>43698</v>
      </c>
      <c r="F14" s="37">
        <v>43702</v>
      </c>
      <c r="G14" s="42"/>
      <c r="H14" s="41"/>
      <c r="I14" s="38"/>
    </row>
    <row r="15" spans="1:9" ht="22.7" customHeight="1" x14ac:dyDescent="0.3">
      <c r="A15" s="36">
        <v>8</v>
      </c>
      <c r="B15" s="37">
        <v>43693</v>
      </c>
      <c r="C15" s="38" t="s">
        <v>10</v>
      </c>
      <c r="D15" s="39">
        <v>1</v>
      </c>
      <c r="E15" s="37">
        <v>43698</v>
      </c>
      <c r="F15" s="37">
        <v>43702</v>
      </c>
      <c r="G15" s="40"/>
      <c r="H15" s="41"/>
      <c r="I15" s="38"/>
    </row>
    <row r="16" spans="1:9" ht="22.7" customHeight="1" x14ac:dyDescent="0.3">
      <c r="A16" s="36">
        <v>2</v>
      </c>
      <c r="B16" s="37">
        <v>43694</v>
      </c>
      <c r="C16" s="38" t="s">
        <v>20</v>
      </c>
      <c r="D16" s="39">
        <v>1</v>
      </c>
      <c r="E16" s="37">
        <v>43721</v>
      </c>
      <c r="F16" s="37">
        <v>43730</v>
      </c>
      <c r="G16" s="40"/>
      <c r="H16" s="41"/>
      <c r="I16" s="38"/>
    </row>
    <row r="17" spans="1:9" ht="22.7" customHeight="1" x14ac:dyDescent="0.3">
      <c r="A17" s="36">
        <v>4</v>
      </c>
      <c r="B17" s="37">
        <v>43696</v>
      </c>
      <c r="C17" s="38" t="s">
        <v>23</v>
      </c>
      <c r="D17" s="39">
        <v>1</v>
      </c>
      <c r="E17" s="37">
        <v>43696</v>
      </c>
      <c r="F17" s="37">
        <v>43703</v>
      </c>
      <c r="G17" s="40"/>
      <c r="H17" s="41"/>
      <c r="I17" s="38"/>
    </row>
    <row r="18" spans="1:9" ht="22.7" customHeight="1" x14ac:dyDescent="0.3">
      <c r="A18" s="36">
        <v>4</v>
      </c>
      <c r="B18" s="37">
        <v>43696</v>
      </c>
      <c r="C18" s="38" t="s">
        <v>28</v>
      </c>
      <c r="D18" s="39">
        <v>1</v>
      </c>
      <c r="E18" s="37">
        <v>43696</v>
      </c>
      <c r="F18" s="37">
        <v>43703</v>
      </c>
      <c r="G18" s="40"/>
      <c r="H18" s="41"/>
      <c r="I18" s="38"/>
    </row>
    <row r="19" spans="1:9" ht="22.7" customHeight="1" x14ac:dyDescent="0.3">
      <c r="A19" s="36">
        <v>4</v>
      </c>
      <c r="B19" s="37">
        <v>43699</v>
      </c>
      <c r="C19" s="38" t="s">
        <v>28</v>
      </c>
      <c r="D19" s="39">
        <v>1</v>
      </c>
      <c r="E19" s="37">
        <v>43707</v>
      </c>
      <c r="F19" s="37">
        <v>43716</v>
      </c>
      <c r="G19" s="40"/>
      <c r="H19" s="41"/>
      <c r="I19" s="38"/>
    </row>
    <row r="20" spans="1:9" ht="22.7" customHeight="1" x14ac:dyDescent="0.3">
      <c r="A20" s="36">
        <v>5</v>
      </c>
      <c r="B20" s="37">
        <v>43699</v>
      </c>
      <c r="C20" s="38" t="s">
        <v>23</v>
      </c>
      <c r="D20" s="39">
        <v>1</v>
      </c>
      <c r="E20" s="37">
        <v>43707</v>
      </c>
      <c r="F20" s="37">
        <v>43716</v>
      </c>
      <c r="G20" s="40"/>
      <c r="H20" s="41"/>
      <c r="I20" s="38"/>
    </row>
    <row r="21" spans="1:9" ht="22.7" customHeight="1" x14ac:dyDescent="0.3">
      <c r="A21" s="36">
        <v>6</v>
      </c>
      <c r="B21" s="37">
        <v>43699</v>
      </c>
      <c r="C21" s="38" t="s">
        <v>10</v>
      </c>
      <c r="D21" s="39">
        <v>1</v>
      </c>
      <c r="E21" s="37">
        <v>43707</v>
      </c>
      <c r="F21" s="37">
        <v>43716</v>
      </c>
      <c r="G21" s="40"/>
      <c r="H21" s="41"/>
      <c r="I21" s="38"/>
    </row>
    <row r="22" spans="1:9" ht="22.7" customHeight="1" x14ac:dyDescent="0.3">
      <c r="A22" s="36">
        <v>6</v>
      </c>
      <c r="B22" s="37">
        <v>43700</v>
      </c>
      <c r="C22" s="38" t="s">
        <v>22</v>
      </c>
      <c r="D22" s="39">
        <v>1</v>
      </c>
      <c r="E22" s="37">
        <v>43700</v>
      </c>
      <c r="F22" s="37">
        <v>43701</v>
      </c>
      <c r="G22" s="40"/>
      <c r="H22" s="41"/>
      <c r="I22" s="38"/>
    </row>
    <row r="23" spans="1:9" ht="22.7" customHeight="1" x14ac:dyDescent="0.3">
      <c r="A23" s="36">
        <v>6</v>
      </c>
      <c r="B23" s="37">
        <v>43701</v>
      </c>
      <c r="C23" s="38" t="s">
        <v>23</v>
      </c>
      <c r="D23" s="39">
        <v>1</v>
      </c>
      <c r="E23" s="37">
        <v>43701</v>
      </c>
      <c r="F23" s="37">
        <v>43701</v>
      </c>
      <c r="G23" s="40"/>
      <c r="H23" s="41"/>
      <c r="I23" s="38"/>
    </row>
    <row r="24" spans="1:9" ht="22.7" customHeight="1" x14ac:dyDescent="0.3">
      <c r="A24" s="36">
        <v>3</v>
      </c>
      <c r="B24" s="37">
        <v>43701</v>
      </c>
      <c r="C24" s="38" t="s">
        <v>28</v>
      </c>
      <c r="D24" s="39">
        <v>1</v>
      </c>
      <c r="E24" s="37">
        <v>43701</v>
      </c>
      <c r="F24" s="37">
        <v>43701</v>
      </c>
      <c r="G24" s="40"/>
      <c r="H24" s="41"/>
      <c r="I24" s="38"/>
    </row>
    <row r="25" spans="1:9" ht="22.7" customHeight="1" x14ac:dyDescent="0.3">
      <c r="A25" s="36">
        <v>3</v>
      </c>
      <c r="B25" s="37">
        <v>43701</v>
      </c>
      <c r="C25" s="38" t="s">
        <v>28</v>
      </c>
      <c r="D25" s="39">
        <v>1</v>
      </c>
      <c r="E25" s="37">
        <v>43701</v>
      </c>
      <c r="F25" s="37">
        <v>43701</v>
      </c>
      <c r="G25" s="42"/>
      <c r="H25" s="41"/>
      <c r="I25" s="38"/>
    </row>
    <row r="26" spans="1:9" ht="22.7" customHeight="1" x14ac:dyDescent="0.3">
      <c r="A26" s="36">
        <v>3</v>
      </c>
      <c r="B26" s="37">
        <v>43701</v>
      </c>
      <c r="C26" s="38" t="s">
        <v>23</v>
      </c>
      <c r="D26" s="39">
        <v>1</v>
      </c>
      <c r="E26" s="37">
        <v>43701</v>
      </c>
      <c r="F26" s="37">
        <v>43701</v>
      </c>
      <c r="G26" s="42"/>
      <c r="H26" s="41"/>
      <c r="I26" s="38"/>
    </row>
    <row r="27" spans="1:9" ht="22.7" customHeight="1" x14ac:dyDescent="0.3">
      <c r="A27" s="36"/>
      <c r="B27" s="37">
        <v>43701</v>
      </c>
      <c r="C27" s="38" t="s">
        <v>28</v>
      </c>
      <c r="D27" s="39">
        <v>2</v>
      </c>
      <c r="E27" s="37">
        <v>43701</v>
      </c>
      <c r="F27" s="37">
        <v>43701</v>
      </c>
      <c r="G27" s="42"/>
      <c r="H27" s="41"/>
      <c r="I27" s="38"/>
    </row>
    <row r="28" spans="1:9" ht="22.7" customHeight="1" x14ac:dyDescent="0.3">
      <c r="A28" s="36"/>
      <c r="B28" s="37"/>
      <c r="C28" s="38"/>
      <c r="D28" s="39"/>
      <c r="E28" s="37"/>
      <c r="F28" s="37"/>
      <c r="G28" s="40"/>
      <c r="H28" s="41"/>
      <c r="I28" s="38"/>
    </row>
    <row r="29" spans="1:9" ht="22.7" customHeight="1" x14ac:dyDescent="0.3">
      <c r="A29" s="36">
        <v>2</v>
      </c>
      <c r="B29" s="37"/>
      <c r="C29" s="38"/>
      <c r="D29" s="39"/>
      <c r="E29" s="37"/>
      <c r="F29" s="37"/>
      <c r="G29" s="40"/>
      <c r="H29" s="41"/>
      <c r="I29" s="38"/>
    </row>
    <row r="30" spans="1:9" ht="22.7" customHeight="1" x14ac:dyDescent="0.3">
      <c r="A30" s="36">
        <v>2</v>
      </c>
      <c r="B30" s="37"/>
      <c r="C30" s="38"/>
      <c r="D30" s="39"/>
      <c r="E30" s="37"/>
      <c r="F30" s="37"/>
      <c r="G30" s="40"/>
      <c r="H30" s="41"/>
      <c r="I30" s="38"/>
    </row>
    <row r="31" spans="1:9" ht="22.7" customHeight="1" x14ac:dyDescent="0.25">
      <c r="A31" s="43"/>
      <c r="B31" s="44"/>
      <c r="C31" s="45"/>
      <c r="D31" s="46"/>
      <c r="E31" s="44"/>
      <c r="F31" s="44"/>
      <c r="G31" s="46"/>
      <c r="H31" s="47"/>
      <c r="I31" s="45"/>
    </row>
    <row r="32" spans="1:9" ht="22.7" customHeight="1" x14ac:dyDescent="0.25">
      <c r="A32" s="43"/>
      <c r="B32" s="44"/>
      <c r="C32" s="45"/>
      <c r="D32" s="46"/>
      <c r="E32" s="44"/>
      <c r="F32" s="44"/>
      <c r="G32" s="46"/>
      <c r="H32" s="47"/>
      <c r="I32" s="45"/>
    </row>
    <row r="33" spans="1:9" ht="22.7" customHeight="1" x14ac:dyDescent="0.25">
      <c r="A33" s="43"/>
      <c r="B33" s="44"/>
      <c r="C33" s="45"/>
      <c r="D33" s="46"/>
      <c r="E33" s="44"/>
      <c r="F33" s="44"/>
      <c r="G33" s="46"/>
      <c r="H33" s="47"/>
      <c r="I33" s="45"/>
    </row>
    <row r="34" spans="1:9" ht="22.7" customHeight="1" x14ac:dyDescent="0.25">
      <c r="A34" s="43"/>
      <c r="B34" s="44"/>
      <c r="C34" s="45"/>
      <c r="D34" s="46"/>
      <c r="E34" s="44"/>
      <c r="F34" s="44"/>
      <c r="G34" s="46"/>
      <c r="H34" s="47"/>
      <c r="I34" s="45"/>
    </row>
    <row r="35" spans="1:9" ht="22.7" customHeight="1" x14ac:dyDescent="0.25">
      <c r="A35" s="43"/>
      <c r="B35" s="44"/>
      <c r="C35" s="45"/>
      <c r="D35" s="46"/>
      <c r="E35" s="44"/>
      <c r="F35" s="44"/>
      <c r="G35" s="46"/>
      <c r="H35" s="47"/>
      <c r="I35" s="45"/>
    </row>
    <row r="36" spans="1:9" ht="22.7" customHeight="1" x14ac:dyDescent="0.25">
      <c r="A36" s="43"/>
      <c r="B36" s="44"/>
      <c r="C36" s="45"/>
      <c r="D36" s="46"/>
      <c r="E36" s="44"/>
      <c r="F36" s="44"/>
      <c r="G36" s="46"/>
      <c r="H36" s="47"/>
      <c r="I36" s="45"/>
    </row>
    <row r="37" spans="1:9" ht="22.7" customHeight="1" x14ac:dyDescent="0.25">
      <c r="A37" s="43"/>
      <c r="B37" s="44"/>
      <c r="C37" s="45"/>
      <c r="D37" s="46"/>
      <c r="E37" s="44"/>
      <c r="F37" s="44"/>
      <c r="G37" s="46"/>
      <c r="H37" s="47"/>
      <c r="I37" s="45"/>
    </row>
    <row r="38" spans="1:9" ht="22.7" customHeight="1" x14ac:dyDescent="0.25">
      <c r="A38" s="43"/>
      <c r="B38" s="44"/>
      <c r="C38" s="45"/>
      <c r="D38" s="46"/>
      <c r="E38" s="44"/>
      <c r="F38" s="44"/>
      <c r="G38" s="46"/>
      <c r="H38" s="47"/>
      <c r="I38" s="45"/>
    </row>
    <row r="39" spans="1:9" ht="22.7" customHeight="1" x14ac:dyDescent="0.25">
      <c r="A39" s="43"/>
      <c r="B39" s="44"/>
      <c r="C39" s="45"/>
      <c r="D39" s="46"/>
      <c r="E39" s="44"/>
      <c r="F39" s="44"/>
      <c r="G39" s="46"/>
      <c r="H39" s="47"/>
      <c r="I39" s="45"/>
    </row>
    <row r="40" spans="1:9" ht="22.7" customHeight="1" x14ac:dyDescent="0.25">
      <c r="A40" s="43"/>
      <c r="B40" s="44"/>
      <c r="C40" s="45"/>
      <c r="D40" s="46"/>
      <c r="E40" s="44"/>
      <c r="F40" s="44"/>
      <c r="G40" s="46"/>
      <c r="H40" s="47"/>
      <c r="I40" s="45"/>
    </row>
    <row r="41" spans="1:9" ht="22.7" customHeight="1" x14ac:dyDescent="0.25">
      <c r="A41" s="43"/>
      <c r="B41" s="44"/>
      <c r="C41" s="45"/>
      <c r="D41" s="46"/>
      <c r="E41" s="44"/>
      <c r="F41" s="44"/>
      <c r="G41" s="46"/>
      <c r="H41" s="47"/>
      <c r="I41" s="45"/>
    </row>
    <row r="42" spans="1:9" ht="22.7" customHeight="1" x14ac:dyDescent="0.25">
      <c r="A42" s="43"/>
      <c r="B42" s="44"/>
      <c r="C42" s="45"/>
      <c r="D42" s="46"/>
      <c r="E42" s="44"/>
      <c r="F42" s="44"/>
      <c r="G42" s="46"/>
      <c r="H42" s="47"/>
      <c r="I42" s="45"/>
    </row>
    <row r="43" spans="1:9" ht="22.7" customHeight="1" x14ac:dyDescent="0.25">
      <c r="A43" s="43"/>
      <c r="B43" s="44"/>
      <c r="C43" s="45"/>
      <c r="D43" s="46"/>
      <c r="E43" s="44"/>
      <c r="F43" s="44"/>
      <c r="G43" s="46"/>
      <c r="H43" s="47"/>
      <c r="I43" s="45"/>
    </row>
    <row r="44" spans="1:9" ht="22.7" customHeight="1" x14ac:dyDescent="0.25">
      <c r="A44" s="43"/>
      <c r="B44" s="44"/>
      <c r="C44" s="45"/>
      <c r="D44" s="46"/>
      <c r="E44" s="44"/>
      <c r="F44" s="44"/>
      <c r="G44" s="46"/>
      <c r="H44" s="47"/>
      <c r="I44" s="45"/>
    </row>
    <row r="45" spans="1:9" ht="22.7" customHeight="1" x14ac:dyDescent="0.25">
      <c r="A45" s="43"/>
      <c r="B45" s="44"/>
      <c r="C45" s="45"/>
      <c r="D45" s="46"/>
      <c r="E45" s="44"/>
      <c r="F45" s="44"/>
      <c r="G45" s="46"/>
      <c r="H45" s="47"/>
      <c r="I45" s="45"/>
    </row>
    <row r="46" spans="1:9" ht="22.7" customHeight="1" x14ac:dyDescent="0.25">
      <c r="A46" s="43"/>
      <c r="B46" s="44"/>
      <c r="C46" s="45"/>
      <c r="D46" s="46"/>
      <c r="E46" s="44"/>
      <c r="F46" s="44"/>
      <c r="G46" s="46"/>
      <c r="H46" s="47"/>
      <c r="I46" s="45"/>
    </row>
    <row r="47" spans="1:9" ht="22.7" customHeight="1" x14ac:dyDescent="0.25">
      <c r="A47" s="43"/>
      <c r="B47" s="44"/>
      <c r="C47" s="45"/>
      <c r="D47" s="46"/>
      <c r="E47" s="44"/>
      <c r="F47" s="44"/>
      <c r="G47" s="46"/>
      <c r="H47" s="47"/>
      <c r="I47" s="45"/>
    </row>
    <row r="48" spans="1:9" ht="22.7" customHeight="1" x14ac:dyDescent="0.25">
      <c r="A48" s="43"/>
      <c r="B48" s="44"/>
      <c r="C48" s="45"/>
      <c r="D48" s="46"/>
      <c r="E48" s="44"/>
      <c r="F48" s="44"/>
      <c r="G48" s="46"/>
      <c r="H48" s="47"/>
      <c r="I48" s="45"/>
    </row>
    <row r="49" spans="1:9" ht="22.7" customHeight="1" x14ac:dyDescent="0.25">
      <c r="A49" s="43"/>
      <c r="B49" s="44"/>
      <c r="C49" s="45"/>
      <c r="D49" s="46"/>
      <c r="E49" s="44"/>
      <c r="F49" s="44"/>
      <c r="G49" s="46"/>
      <c r="H49" s="47"/>
      <c r="I49" s="45"/>
    </row>
    <row r="50" spans="1:9" ht="22.7" customHeight="1" x14ac:dyDescent="0.25">
      <c r="A50" s="43"/>
      <c r="B50" s="44"/>
      <c r="C50" s="45"/>
      <c r="D50" s="46"/>
      <c r="E50" s="44"/>
      <c r="F50" s="44"/>
      <c r="G50" s="46"/>
      <c r="H50" s="47"/>
      <c r="I50" s="45"/>
    </row>
    <row r="899" ht="13.9" customHeight="1" x14ac:dyDescent="0.25"/>
  </sheetData>
  <dataValidations count="3">
    <dataValidation type="list" operator="equal" allowBlank="1" showInputMessage="1" showErrorMessage="1" sqref="C4 C8:C30" xr:uid="{00000000-0002-0000-0200-000000000000}">
      <formula1>L_ASSETS</formula1>
      <formula2>0</formula2>
    </dataValidation>
    <dataValidation operator="equal" allowBlank="1" showInputMessage="1" showErrorMessage="1" sqref="C31:C50" xr:uid="{00000000-0002-0000-0200-000003000000}">
      <formula1>0</formula1>
      <formula2>0</formula2>
    </dataValidation>
    <dataValidation operator="equal" allowBlank="1" showErrorMessage="1" sqref="D31:D50" xr:uid="{00000000-0002-0000-0200-000004000000}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showErrorMessage="1" xr:uid="{00000000-0002-0000-0200-000001000000}">
          <x14:formula1>
            <xm:f>VYBAVENÍ!$A$50:$A$59</xm:f>
          </x14:formula1>
          <x14:formula2>
            <xm:f>0</xm:f>
          </x14:formula2>
          <xm:sqref>D8:D30</xm:sqref>
        </x14:dataValidation>
        <x14:dataValidation type="list" operator="equal" showErrorMessage="1" xr:uid="{00000000-0002-0000-0200-000002000000}">
          <x14:formula1>
            <xm:f>VYBAVENÍ!$B$50:$B$63</xm:f>
          </x14:formula1>
          <x14:formula2>
            <xm:f>0</xm:f>
          </x14:formula2>
          <xm:sqref>I8:I30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K33"/>
  <sheetViews>
    <sheetView showGridLines="0" showRowColHeaders="0" tabSelected="1" topLeftCell="B1" zoomScale="55" zoomScaleNormal="55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C7" sqref="C7"/>
    </sheetView>
  </sheetViews>
  <sheetFormatPr defaultColWidth="0" defaultRowHeight="15" x14ac:dyDescent="0.25"/>
  <cols>
    <col min="1" max="1" width="17.7109375" style="21" customWidth="1"/>
    <col min="2" max="2" width="33.140625" style="21" customWidth="1"/>
    <col min="3" max="5" width="7.85546875" style="21" customWidth="1"/>
    <col min="6" max="6" width="8" style="21" customWidth="1"/>
    <col min="7" max="33" width="7.85546875" style="21" customWidth="1"/>
    <col min="34" max="93" width="9.140625" style="21" customWidth="1"/>
    <col min="94" max="1025" width="0" style="21" hidden="1"/>
    <col min="1026" max="16384" width="9.140625" hidden="1"/>
  </cols>
  <sheetData>
    <row r="2" spans="1:33" ht="35.1" customHeight="1" x14ac:dyDescent="0.25">
      <c r="A2" s="48" t="s">
        <v>56</v>
      </c>
      <c r="B2" s="49">
        <v>43701</v>
      </c>
      <c r="F2" s="50" t="s">
        <v>57</v>
      </c>
      <c r="G2" s="51"/>
      <c r="H2" s="52"/>
      <c r="I2" s="52"/>
      <c r="J2" s="52"/>
      <c r="K2" s="53"/>
      <c r="O2" s="54"/>
      <c r="P2" s="50" t="s">
        <v>58</v>
      </c>
      <c r="R2" s="55"/>
      <c r="S2" s="56" t="str">
        <f>IF(I_CH_CAL=1,"ENOUGH INVENTORY","RENTED QUANTITY")</f>
        <v>RENTED QUANTITY</v>
      </c>
      <c r="W2" s="57"/>
      <c r="X2" s="56" t="str">
        <f>IF(I_CH_CAL=1,"NOT ENOUGH INVENTORY","")</f>
        <v/>
      </c>
    </row>
    <row r="3" spans="1:33" ht="18.95" customHeight="1" x14ac:dyDescent="0.25">
      <c r="A3" s="58"/>
      <c r="AC3" s="59"/>
    </row>
    <row r="4" spans="1:33" ht="35.1" customHeight="1" x14ac:dyDescent="0.25">
      <c r="A4" s="60"/>
    </row>
    <row r="5" spans="1:33" ht="21" customHeight="1" x14ac:dyDescent="0.25">
      <c r="C5" s="61">
        <f>$B$2</f>
        <v>43701</v>
      </c>
      <c r="D5" s="61">
        <f t="shared" ref="D5:AG5" si="0">C5+1</f>
        <v>43702</v>
      </c>
      <c r="E5" s="61">
        <f t="shared" si="0"/>
        <v>43703</v>
      </c>
      <c r="F5" s="61">
        <f t="shared" si="0"/>
        <v>43704</v>
      </c>
      <c r="G5" s="61">
        <f t="shared" si="0"/>
        <v>43705</v>
      </c>
      <c r="H5" s="61">
        <f t="shared" si="0"/>
        <v>43706</v>
      </c>
      <c r="I5" s="61">
        <f t="shared" si="0"/>
        <v>43707</v>
      </c>
      <c r="J5" s="61">
        <f t="shared" si="0"/>
        <v>43708</v>
      </c>
      <c r="K5" s="61">
        <f t="shared" si="0"/>
        <v>43709</v>
      </c>
      <c r="L5" s="61">
        <f t="shared" si="0"/>
        <v>43710</v>
      </c>
      <c r="M5" s="61">
        <f t="shared" si="0"/>
        <v>43711</v>
      </c>
      <c r="N5" s="61">
        <f t="shared" si="0"/>
        <v>43712</v>
      </c>
      <c r="O5" s="61">
        <f t="shared" si="0"/>
        <v>43713</v>
      </c>
      <c r="P5" s="61">
        <f t="shared" si="0"/>
        <v>43714</v>
      </c>
      <c r="Q5" s="61">
        <f t="shared" si="0"/>
        <v>43715</v>
      </c>
      <c r="R5" s="61">
        <f t="shared" si="0"/>
        <v>43716</v>
      </c>
      <c r="S5" s="61">
        <f t="shared" si="0"/>
        <v>43717</v>
      </c>
      <c r="T5" s="61">
        <f t="shared" si="0"/>
        <v>43718</v>
      </c>
      <c r="U5" s="61">
        <f t="shared" si="0"/>
        <v>43719</v>
      </c>
      <c r="V5" s="61">
        <f t="shared" si="0"/>
        <v>43720</v>
      </c>
      <c r="W5" s="61">
        <f t="shared" si="0"/>
        <v>43721</v>
      </c>
      <c r="X5" s="61">
        <f t="shared" si="0"/>
        <v>43722</v>
      </c>
      <c r="Y5" s="61">
        <f t="shared" si="0"/>
        <v>43723</v>
      </c>
      <c r="Z5" s="61">
        <f t="shared" si="0"/>
        <v>43724</v>
      </c>
      <c r="AA5" s="61">
        <f t="shared" si="0"/>
        <v>43725</v>
      </c>
      <c r="AB5" s="61">
        <f t="shared" si="0"/>
        <v>43726</v>
      </c>
      <c r="AC5" s="61">
        <f t="shared" si="0"/>
        <v>43727</v>
      </c>
      <c r="AD5" s="61">
        <f t="shared" si="0"/>
        <v>43728</v>
      </c>
      <c r="AE5" s="61">
        <f t="shared" si="0"/>
        <v>43729</v>
      </c>
      <c r="AF5" s="61">
        <f t="shared" si="0"/>
        <v>43730</v>
      </c>
      <c r="AG5" s="61">
        <f t="shared" si="0"/>
        <v>43731</v>
      </c>
    </row>
    <row r="6" spans="1:33" ht="21" customHeight="1" x14ac:dyDescent="0.25">
      <c r="C6" s="62">
        <f t="shared" ref="C6:AG6" si="1">C5</f>
        <v>43701</v>
      </c>
      <c r="D6" s="62">
        <f t="shared" si="1"/>
        <v>43702</v>
      </c>
      <c r="E6" s="62">
        <f t="shared" si="1"/>
        <v>43703</v>
      </c>
      <c r="F6" s="62">
        <f t="shared" si="1"/>
        <v>43704</v>
      </c>
      <c r="G6" s="62">
        <f t="shared" si="1"/>
        <v>43705</v>
      </c>
      <c r="H6" s="62">
        <f t="shared" si="1"/>
        <v>43706</v>
      </c>
      <c r="I6" s="62">
        <f t="shared" si="1"/>
        <v>43707</v>
      </c>
      <c r="J6" s="62">
        <f t="shared" si="1"/>
        <v>43708</v>
      </c>
      <c r="K6" s="62">
        <f t="shared" si="1"/>
        <v>43709</v>
      </c>
      <c r="L6" s="62">
        <f t="shared" si="1"/>
        <v>43710</v>
      </c>
      <c r="M6" s="62">
        <f t="shared" si="1"/>
        <v>43711</v>
      </c>
      <c r="N6" s="62">
        <f t="shared" si="1"/>
        <v>43712</v>
      </c>
      <c r="O6" s="62">
        <f t="shared" si="1"/>
        <v>43713</v>
      </c>
      <c r="P6" s="62">
        <f t="shared" si="1"/>
        <v>43714</v>
      </c>
      <c r="Q6" s="62">
        <f t="shared" si="1"/>
        <v>43715</v>
      </c>
      <c r="R6" s="62">
        <f t="shared" si="1"/>
        <v>43716</v>
      </c>
      <c r="S6" s="62">
        <f t="shared" si="1"/>
        <v>43717</v>
      </c>
      <c r="T6" s="62">
        <f t="shared" si="1"/>
        <v>43718</v>
      </c>
      <c r="U6" s="62">
        <f t="shared" si="1"/>
        <v>43719</v>
      </c>
      <c r="V6" s="62">
        <f t="shared" si="1"/>
        <v>43720</v>
      </c>
      <c r="W6" s="62">
        <f t="shared" si="1"/>
        <v>43721</v>
      </c>
      <c r="X6" s="62">
        <f t="shared" si="1"/>
        <v>43722</v>
      </c>
      <c r="Y6" s="62">
        <f t="shared" si="1"/>
        <v>43723</v>
      </c>
      <c r="Z6" s="62">
        <f t="shared" si="1"/>
        <v>43724</v>
      </c>
      <c r="AA6" s="62">
        <f t="shared" si="1"/>
        <v>43725</v>
      </c>
      <c r="AB6" s="62">
        <f t="shared" si="1"/>
        <v>43726</v>
      </c>
      <c r="AC6" s="62">
        <f t="shared" si="1"/>
        <v>43727</v>
      </c>
      <c r="AD6" s="62">
        <f t="shared" si="1"/>
        <v>43728</v>
      </c>
      <c r="AE6" s="62">
        <f t="shared" si="1"/>
        <v>43729</v>
      </c>
      <c r="AF6" s="62">
        <f t="shared" si="1"/>
        <v>43730</v>
      </c>
      <c r="AG6" s="62">
        <f t="shared" si="1"/>
        <v>43731</v>
      </c>
    </row>
    <row r="7" spans="1:33" ht="22.7" customHeight="1" x14ac:dyDescent="0.25">
      <c r="A7" s="63" t="s">
        <v>59</v>
      </c>
      <c r="B7" s="64" t="s">
        <v>6</v>
      </c>
      <c r="C7" s="65" t="s">
        <v>60</v>
      </c>
      <c r="D7" s="65" t="s">
        <v>61</v>
      </c>
      <c r="E7" s="65" t="s">
        <v>62</v>
      </c>
      <c r="F7" s="65" t="s">
        <v>63</v>
      </c>
      <c r="G7" s="65" t="s">
        <v>64</v>
      </c>
      <c r="H7" s="65" t="s">
        <v>65</v>
      </c>
      <c r="I7" s="65" t="s">
        <v>66</v>
      </c>
      <c r="J7" s="65" t="s">
        <v>67</v>
      </c>
      <c r="K7" s="65" t="s">
        <v>68</v>
      </c>
      <c r="L7" s="65" t="s">
        <v>69</v>
      </c>
      <c r="M7" s="65" t="s">
        <v>70</v>
      </c>
      <c r="N7" s="65" t="s">
        <v>71</v>
      </c>
      <c r="O7" s="65" t="s">
        <v>72</v>
      </c>
      <c r="P7" s="65" t="s">
        <v>73</v>
      </c>
      <c r="Q7" s="65" t="s">
        <v>74</v>
      </c>
      <c r="R7" s="65" t="s">
        <v>75</v>
      </c>
      <c r="S7" s="65" t="s">
        <v>76</v>
      </c>
      <c r="T7" s="65" t="s">
        <v>77</v>
      </c>
      <c r="U7" s="65" t="s">
        <v>78</v>
      </c>
      <c r="V7" s="65" t="s">
        <v>79</v>
      </c>
      <c r="W7" s="65" t="s">
        <v>80</v>
      </c>
      <c r="X7" s="65" t="s">
        <v>81</v>
      </c>
      <c r="Y7" s="65" t="s">
        <v>82</v>
      </c>
      <c r="Z7" s="65" t="s">
        <v>83</v>
      </c>
      <c r="AA7" s="65" t="s">
        <v>84</v>
      </c>
      <c r="AB7" s="65" t="s">
        <v>85</v>
      </c>
      <c r="AC7" s="65" t="s">
        <v>86</v>
      </c>
      <c r="AD7" s="65" t="s">
        <v>87</v>
      </c>
      <c r="AE7" s="65" t="s">
        <v>88</v>
      </c>
      <c r="AF7" s="65" t="s">
        <v>89</v>
      </c>
      <c r="AG7" s="65" t="s">
        <v>90</v>
      </c>
    </row>
    <row r="8" spans="1:33" ht="2.85" customHeight="1" x14ac:dyDescent="0.25">
      <c r="A8" s="66">
        <f>ROW(2:2)</f>
        <v>2</v>
      </c>
      <c r="B8" s="67"/>
      <c r="C8" s="68" t="str">
        <f>IFERROR(IF($B8="","",IF(I_CH_CAL=2,SUMPRODUCT(--(OBJEDNÁVKY!$C$8:$C$30=$B8),--(OBJEDNÁVKY!$E$8:$E$30&lt;=C$6),--(OBJEDNÁVKY!$F$8:$F$30&gt;=C$6),OBJEDNÁVKY!$D$8:$D$30),INDEX(VYBAVENÍ!$C$8:$C$29, $A8)-SUMPRODUCT(--(OBJEDNÁVKY!$C$8:$C$30=$B8),--(OBJEDNÁVKY!$E$8:$E$30&lt;=C$6),--(OBJEDNÁVKY!$F$8:$F$30&gt;=C$6),OBJEDNÁVKY!$D$8:$D$30))),"")</f>
        <v/>
      </c>
      <c r="D8" s="68" t="str">
        <f>IFERROR(IF($B8="","",IF(I_CH_CAL=2,SUMPRODUCT(--(OBJEDNÁVKY!$C$8:$C$30=$B8),--(OBJEDNÁVKY!$E$8:$E$30&lt;=D$6),--(OBJEDNÁVKY!$F$8:$F$30&gt;=D$6),OBJEDNÁVKY!$D$8:$D$30),INDEX(VYBAVENÍ!$C$8:$C$29, $A8)-SUMPRODUCT(--(OBJEDNÁVKY!$C$8:$C$30=$B8),--(OBJEDNÁVKY!$E$8:$E$30&lt;=D$6),--(OBJEDNÁVKY!$F$8:$F$30&gt;=D$6),OBJEDNÁVKY!$D$8:$D$30))),"")</f>
        <v/>
      </c>
      <c r="E8" s="68" t="str">
        <f>IFERROR(IF($B8="","",IF(I_CH_CAL=2,SUMPRODUCT(--(OBJEDNÁVKY!$C$8:$C$30=$B8),--(OBJEDNÁVKY!$E$8:$E$30&lt;=E$6),--(OBJEDNÁVKY!$F$8:$F$30&gt;=E$6),OBJEDNÁVKY!$D$8:$D$30),INDEX(VYBAVENÍ!$C$8:$C$29, $A8)-SUMPRODUCT(--(OBJEDNÁVKY!$C$8:$C$30=$B8),--(OBJEDNÁVKY!$E$8:$E$30&lt;=E$6),--(OBJEDNÁVKY!$F$8:$F$30&gt;=E$6),OBJEDNÁVKY!$D$8:$D$30))),"")</f>
        <v/>
      </c>
      <c r="F8" s="68" t="str">
        <f>IFERROR(IF($B8="","",IF(I_CH_CAL=2,SUMPRODUCT(--(OBJEDNÁVKY!$C$8:$C$30=$B8),--(OBJEDNÁVKY!$E$8:$E$30&lt;=F$6),--(OBJEDNÁVKY!$F$8:$F$30&gt;=F$6),OBJEDNÁVKY!$D$8:$D$30),INDEX(VYBAVENÍ!$C$8:$C$29, $A8)-SUMPRODUCT(--(OBJEDNÁVKY!$C$8:$C$30=$B8),--(OBJEDNÁVKY!$E$8:$E$30&lt;=F$6),--(OBJEDNÁVKY!$F$8:$F$30&gt;=F$6),OBJEDNÁVKY!$D$8:$D$30))),"")</f>
        <v/>
      </c>
      <c r="G8" s="68" t="str">
        <f>IFERROR(IF($B8="","",IF(I_CH_CAL=2,SUMPRODUCT(--(OBJEDNÁVKY!$C$8:$C$30=$B8),--(OBJEDNÁVKY!$E$8:$E$30&lt;=G$6),--(OBJEDNÁVKY!$F$8:$F$30&gt;=G$6),OBJEDNÁVKY!$D$8:$D$30),INDEX(VYBAVENÍ!$C$8:$C$29, $A8)-SUMPRODUCT(--(OBJEDNÁVKY!$C$8:$C$30=$B8),--(OBJEDNÁVKY!$E$8:$E$30&lt;=G$6),--(OBJEDNÁVKY!$F$8:$F$30&gt;=G$6),OBJEDNÁVKY!$D$8:$D$30))),"")</f>
        <v/>
      </c>
      <c r="H8" s="68" t="str">
        <f>IFERROR(IF($B8="","",IF(I_CH_CAL=2,SUMPRODUCT(--(OBJEDNÁVKY!$C$8:$C$30=$B8),--(OBJEDNÁVKY!$E$8:$E$30&lt;=H$6),--(OBJEDNÁVKY!$F$8:$F$30&gt;=H$6),OBJEDNÁVKY!$D$8:$D$30),INDEX(VYBAVENÍ!$C$8:$C$29, $A8)-SUMPRODUCT(--(OBJEDNÁVKY!$C$8:$C$30=$B8),--(OBJEDNÁVKY!$E$8:$E$30&lt;=H$6),--(OBJEDNÁVKY!$F$8:$F$30&gt;=H$6),OBJEDNÁVKY!$D$8:$D$30))),"")</f>
        <v/>
      </c>
      <c r="I8" s="68" t="str">
        <f>IFERROR(IF($B8="","",IF(I_CH_CAL=2,SUMPRODUCT(--(OBJEDNÁVKY!$C$8:$C$30=$B8),--(OBJEDNÁVKY!$E$8:$E$30&lt;=I$6),--(OBJEDNÁVKY!$F$8:$F$30&gt;=I$6),OBJEDNÁVKY!$D$8:$D$30),INDEX(VYBAVENÍ!$C$8:$C$29, $A8)-SUMPRODUCT(--(OBJEDNÁVKY!$C$8:$C$30=$B8),--(OBJEDNÁVKY!$E$8:$E$30&lt;=I$6),--(OBJEDNÁVKY!$F$8:$F$30&gt;=I$6),OBJEDNÁVKY!$D$8:$D$30))),"")</f>
        <v/>
      </c>
      <c r="J8" s="68" t="str">
        <f>IFERROR(IF($B8="","",IF(I_CH_CAL=2,SUMPRODUCT(--(OBJEDNÁVKY!$C$8:$C$30=$B8),--(OBJEDNÁVKY!$E$8:$E$30&lt;=J$6),--(OBJEDNÁVKY!$F$8:$F$30&gt;=J$6),OBJEDNÁVKY!$D$8:$D$30),INDEX(VYBAVENÍ!$C$8:$C$29, $A8)-SUMPRODUCT(--(OBJEDNÁVKY!$C$8:$C$30=$B8),--(OBJEDNÁVKY!$E$8:$E$30&lt;=J$6),--(OBJEDNÁVKY!$F$8:$F$30&gt;=J$6),OBJEDNÁVKY!$D$8:$D$30))),"")</f>
        <v/>
      </c>
      <c r="K8" s="68" t="str">
        <f>IFERROR(IF($B8="","",IF(I_CH_CAL=2,SUMPRODUCT(--(OBJEDNÁVKY!$C$8:$C$30=$B8),--(OBJEDNÁVKY!$E$8:$E$30&lt;=K$6),--(OBJEDNÁVKY!$F$8:$F$30&gt;=K$6),OBJEDNÁVKY!$D$8:$D$30),INDEX(VYBAVENÍ!$C$8:$C$29, $A8)-SUMPRODUCT(--(OBJEDNÁVKY!$C$8:$C$30=$B8),--(OBJEDNÁVKY!$E$8:$E$30&lt;=K$6),--(OBJEDNÁVKY!$F$8:$F$30&gt;=K$6),OBJEDNÁVKY!$D$8:$D$30))),"")</f>
        <v/>
      </c>
      <c r="L8" s="68" t="str">
        <f>IFERROR(IF($B8="","",IF(I_CH_CAL=2,SUMPRODUCT(--(OBJEDNÁVKY!$C$8:$C$30=$B8),--(OBJEDNÁVKY!$E$8:$E$30&lt;=L$6),--(OBJEDNÁVKY!$F$8:$F$30&gt;=L$6),OBJEDNÁVKY!$D$8:$D$30),INDEX(VYBAVENÍ!$C$8:$C$29, $A8)-SUMPRODUCT(--(OBJEDNÁVKY!$C$8:$C$30=$B8),--(OBJEDNÁVKY!$E$8:$E$30&lt;=L$6),--(OBJEDNÁVKY!$F$8:$F$30&gt;=L$6),OBJEDNÁVKY!$D$8:$D$30))),"")</f>
        <v/>
      </c>
      <c r="M8" s="68" t="str">
        <f>IFERROR(IF($B8="","",IF(I_CH_CAL=2,SUMPRODUCT(--(OBJEDNÁVKY!$C$8:$C$30=$B8),--(OBJEDNÁVKY!$E$8:$E$30&lt;=M$6),--(OBJEDNÁVKY!$F$8:$F$30&gt;=M$6),OBJEDNÁVKY!$D$8:$D$30),INDEX(VYBAVENÍ!$C$8:$C$29, $A8)-SUMPRODUCT(--(OBJEDNÁVKY!$C$8:$C$30=$B8),--(OBJEDNÁVKY!$E$8:$E$30&lt;=M$6),--(OBJEDNÁVKY!$F$8:$F$30&gt;=M$6),OBJEDNÁVKY!$D$8:$D$30))),"")</f>
        <v/>
      </c>
      <c r="N8" s="68" t="str">
        <f>IFERROR(IF($B8="","",IF(I_CH_CAL=2,SUMPRODUCT(--(OBJEDNÁVKY!$C$8:$C$30=$B8),--(OBJEDNÁVKY!$E$8:$E$30&lt;=N$6),--(OBJEDNÁVKY!$F$8:$F$30&gt;=N$6),OBJEDNÁVKY!$D$8:$D$30),INDEX(VYBAVENÍ!$C$8:$C$29, $A8)-SUMPRODUCT(--(OBJEDNÁVKY!$C$8:$C$30=$B8),--(OBJEDNÁVKY!$E$8:$E$30&lt;=N$6),--(OBJEDNÁVKY!$F$8:$F$30&gt;=N$6),OBJEDNÁVKY!$D$8:$D$30))),"")</f>
        <v/>
      </c>
      <c r="O8" s="68" t="str">
        <f>IFERROR(IF($B8="","",IF(I_CH_CAL=2,SUMPRODUCT(--(OBJEDNÁVKY!$C$8:$C$30=$B8),--(OBJEDNÁVKY!$E$8:$E$30&lt;=O$6),--(OBJEDNÁVKY!$F$8:$F$30&gt;=O$6),OBJEDNÁVKY!$D$8:$D$30),INDEX(VYBAVENÍ!$C$8:$C$29, $A8)-SUMPRODUCT(--(OBJEDNÁVKY!$C$8:$C$30=$B8),--(OBJEDNÁVKY!$E$8:$E$30&lt;=O$6),--(OBJEDNÁVKY!$F$8:$F$30&gt;=O$6),OBJEDNÁVKY!$D$8:$D$30))),"")</f>
        <v/>
      </c>
      <c r="P8" s="68" t="str">
        <f>IFERROR(IF($B8="","",IF(I_CH_CAL=2,SUMPRODUCT(--(OBJEDNÁVKY!$C$8:$C$30=$B8),--(OBJEDNÁVKY!$E$8:$E$30&lt;=P$6),--(OBJEDNÁVKY!$F$8:$F$30&gt;=P$6),OBJEDNÁVKY!$D$8:$D$30),INDEX(VYBAVENÍ!$C$8:$C$29, $A8)-SUMPRODUCT(--(OBJEDNÁVKY!$C$8:$C$30=$B8),--(OBJEDNÁVKY!$E$8:$E$30&lt;=P$6),--(OBJEDNÁVKY!$F$8:$F$30&gt;=P$6),OBJEDNÁVKY!$D$8:$D$30))),"")</f>
        <v/>
      </c>
      <c r="Q8" s="68" t="str">
        <f>IFERROR(IF($B8="","",IF(I_CH_CAL=2,SUMPRODUCT(--(OBJEDNÁVKY!$C$8:$C$30=$B8),--(OBJEDNÁVKY!$E$8:$E$30&lt;=Q$6),--(OBJEDNÁVKY!$F$8:$F$30&gt;=Q$6),OBJEDNÁVKY!$D$8:$D$30),INDEX(VYBAVENÍ!$C$8:$C$29, $A8)-SUMPRODUCT(--(OBJEDNÁVKY!$C$8:$C$30=$B8),--(OBJEDNÁVKY!$E$8:$E$30&lt;=Q$6),--(OBJEDNÁVKY!$F$8:$F$30&gt;=Q$6),OBJEDNÁVKY!$D$8:$D$30))),"")</f>
        <v/>
      </c>
      <c r="R8" s="68" t="str">
        <f>IFERROR(IF($B8="","",IF(I_CH_CAL=2,SUMPRODUCT(--(OBJEDNÁVKY!$C$8:$C$30=$B8),--(OBJEDNÁVKY!$E$8:$E$30&lt;=R$6),--(OBJEDNÁVKY!$F$8:$F$30&gt;=R$6),OBJEDNÁVKY!$D$8:$D$30),INDEX(VYBAVENÍ!$C$8:$C$29, $A8)-SUMPRODUCT(--(OBJEDNÁVKY!$C$8:$C$30=$B8),--(OBJEDNÁVKY!$E$8:$E$30&lt;=R$6),--(OBJEDNÁVKY!$F$8:$F$30&gt;=R$6),OBJEDNÁVKY!$D$8:$D$30))),"")</f>
        <v/>
      </c>
      <c r="S8" s="68" t="str">
        <f>IFERROR(IF($B8="","",IF(I_CH_CAL=2,SUMPRODUCT(--(OBJEDNÁVKY!$C$8:$C$30=$B8),--(OBJEDNÁVKY!$E$8:$E$30&lt;=S$6),--(OBJEDNÁVKY!$F$8:$F$30&gt;=S$6),OBJEDNÁVKY!$D$8:$D$30),INDEX(VYBAVENÍ!$C$8:$C$29, $A8)-SUMPRODUCT(--(OBJEDNÁVKY!$C$8:$C$30=$B8),--(OBJEDNÁVKY!$E$8:$E$30&lt;=S$6),--(OBJEDNÁVKY!$F$8:$F$30&gt;=S$6),OBJEDNÁVKY!$D$8:$D$30))),"")</f>
        <v/>
      </c>
      <c r="T8" s="68" t="str">
        <f>IFERROR(IF($B8="","",IF(I_CH_CAL=2,SUMPRODUCT(--(OBJEDNÁVKY!$C$8:$C$30=$B8),--(OBJEDNÁVKY!$E$8:$E$30&lt;=T$6),--(OBJEDNÁVKY!$F$8:$F$30&gt;=T$6),OBJEDNÁVKY!$D$8:$D$30),INDEX(VYBAVENÍ!$C$8:$C$29, $A8)-SUMPRODUCT(--(OBJEDNÁVKY!$C$8:$C$30=$B8),--(OBJEDNÁVKY!$E$8:$E$30&lt;=T$6),--(OBJEDNÁVKY!$F$8:$F$30&gt;=T$6),OBJEDNÁVKY!$D$8:$D$30))),"")</f>
        <v/>
      </c>
      <c r="U8" s="68" t="str">
        <f>IFERROR(IF($B8="","",IF(I_CH_CAL=2,SUMPRODUCT(--(OBJEDNÁVKY!$C$8:$C$30=$B8),--(OBJEDNÁVKY!$E$8:$E$30&lt;=U$6),--(OBJEDNÁVKY!$F$8:$F$30&gt;=U$6),OBJEDNÁVKY!$D$8:$D$30),INDEX(VYBAVENÍ!$C$8:$C$29, $A8)-SUMPRODUCT(--(OBJEDNÁVKY!$C$8:$C$30=$B8),--(OBJEDNÁVKY!$E$8:$E$30&lt;=U$6),--(OBJEDNÁVKY!$F$8:$F$30&gt;=U$6),OBJEDNÁVKY!$D$8:$D$30))),"")</f>
        <v/>
      </c>
      <c r="V8" s="68" t="str">
        <f>IFERROR(IF($B8="","",IF(I_CH_CAL=2,SUMPRODUCT(--(OBJEDNÁVKY!$C$8:$C$30=$B8),--(OBJEDNÁVKY!$E$8:$E$30&lt;=V$6),--(OBJEDNÁVKY!$F$8:$F$30&gt;=V$6),OBJEDNÁVKY!$D$8:$D$30),INDEX(VYBAVENÍ!$C$8:$C$29, $A8)-SUMPRODUCT(--(OBJEDNÁVKY!$C$8:$C$30=$B8),--(OBJEDNÁVKY!$E$8:$E$30&lt;=V$6),--(OBJEDNÁVKY!$F$8:$F$30&gt;=V$6),OBJEDNÁVKY!$D$8:$D$30))),"")</f>
        <v/>
      </c>
      <c r="W8" s="68" t="str">
        <f>IFERROR(IF($B8="","",IF(I_CH_CAL=2,SUMPRODUCT(--(OBJEDNÁVKY!$C$8:$C$30=$B8),--(OBJEDNÁVKY!$E$8:$E$30&lt;=W$6),--(OBJEDNÁVKY!$F$8:$F$30&gt;=W$6),OBJEDNÁVKY!$D$8:$D$30),INDEX(VYBAVENÍ!$C$8:$C$29, $A8)-SUMPRODUCT(--(OBJEDNÁVKY!$C$8:$C$30=$B8),--(OBJEDNÁVKY!$E$8:$E$30&lt;=W$6),--(OBJEDNÁVKY!$F$8:$F$30&gt;=W$6),OBJEDNÁVKY!$D$8:$D$30))),"")</f>
        <v/>
      </c>
      <c r="X8" s="68" t="str">
        <f>IFERROR(IF($B8="","",IF(I_CH_CAL=2,SUMPRODUCT(--(OBJEDNÁVKY!$C$8:$C$30=$B8),--(OBJEDNÁVKY!$E$8:$E$30&lt;=X$6),--(OBJEDNÁVKY!$F$8:$F$30&gt;=X$6),OBJEDNÁVKY!$D$8:$D$30),INDEX(VYBAVENÍ!$C$8:$C$29, $A8)-SUMPRODUCT(--(OBJEDNÁVKY!$C$8:$C$30=$B8),--(OBJEDNÁVKY!$E$8:$E$30&lt;=X$6),--(OBJEDNÁVKY!$F$8:$F$30&gt;=X$6),OBJEDNÁVKY!$D$8:$D$30))),"")</f>
        <v/>
      </c>
      <c r="Y8" s="68" t="str">
        <f>IFERROR(IF($B8="","",IF(I_CH_CAL=2,SUMPRODUCT(--(OBJEDNÁVKY!$C$8:$C$30=$B8),--(OBJEDNÁVKY!$E$8:$E$30&lt;=Y$6),--(OBJEDNÁVKY!$F$8:$F$30&gt;=Y$6),OBJEDNÁVKY!$D$8:$D$30),INDEX(VYBAVENÍ!$C$8:$C$29, $A8)-SUMPRODUCT(--(OBJEDNÁVKY!$C$8:$C$30=$B8),--(OBJEDNÁVKY!$E$8:$E$30&lt;=Y$6),--(OBJEDNÁVKY!$F$8:$F$30&gt;=Y$6),OBJEDNÁVKY!$D$8:$D$30))),"")</f>
        <v/>
      </c>
      <c r="Z8" s="68" t="str">
        <f>IFERROR(IF($B8="","",IF(I_CH_CAL=2,SUMPRODUCT(--(OBJEDNÁVKY!$C$8:$C$30=$B8),--(OBJEDNÁVKY!$E$8:$E$30&lt;=Z$6),--(OBJEDNÁVKY!$F$8:$F$30&gt;=Z$6),OBJEDNÁVKY!$D$8:$D$30),INDEX(VYBAVENÍ!$C$8:$C$29, $A8)-SUMPRODUCT(--(OBJEDNÁVKY!$C$8:$C$30=$B8),--(OBJEDNÁVKY!$E$8:$E$30&lt;=Z$6),--(OBJEDNÁVKY!$F$8:$F$30&gt;=Z$6),OBJEDNÁVKY!$D$8:$D$30))),"")</f>
        <v/>
      </c>
      <c r="AA8" s="68" t="str">
        <f>IFERROR(IF($B8="","",IF(I_CH_CAL=2,SUMPRODUCT(--(OBJEDNÁVKY!$C$8:$C$30=$B8),--(OBJEDNÁVKY!$E$8:$E$30&lt;=AA$6),--(OBJEDNÁVKY!$F$8:$F$30&gt;=AA$6),OBJEDNÁVKY!$D$8:$D$30),INDEX(VYBAVENÍ!$C$8:$C$29, $A8)-SUMPRODUCT(--(OBJEDNÁVKY!$C$8:$C$30=$B8),--(OBJEDNÁVKY!$E$8:$E$30&lt;=AA$6),--(OBJEDNÁVKY!$F$8:$F$30&gt;=AA$6),OBJEDNÁVKY!$D$8:$D$30))),"")</f>
        <v/>
      </c>
      <c r="AB8" s="68" t="str">
        <f>IFERROR(IF($B8="","",IF(I_CH_CAL=2,SUMPRODUCT(--(OBJEDNÁVKY!$C$8:$C$30=$B8),--(OBJEDNÁVKY!$E$8:$E$30&lt;=AB$6),--(OBJEDNÁVKY!$F$8:$F$30&gt;=AB$6),OBJEDNÁVKY!$D$8:$D$30),INDEX(VYBAVENÍ!$C$8:$C$29, $A8)-SUMPRODUCT(--(OBJEDNÁVKY!$C$8:$C$30=$B8),--(OBJEDNÁVKY!$E$8:$E$30&lt;=AB$6),--(OBJEDNÁVKY!$F$8:$F$30&gt;=AB$6),OBJEDNÁVKY!$D$8:$D$30))),"")</f>
        <v/>
      </c>
      <c r="AC8" s="68" t="str">
        <f>IFERROR(IF($B8="","",IF(I_CH_CAL=2,SUMPRODUCT(--(OBJEDNÁVKY!$C$8:$C$30=$B8),--(OBJEDNÁVKY!$E$8:$E$30&lt;=AC$6),--(OBJEDNÁVKY!$F$8:$F$30&gt;=AC$6),OBJEDNÁVKY!$D$8:$D$30),INDEX(VYBAVENÍ!$C$8:$C$29, $A8)-SUMPRODUCT(--(OBJEDNÁVKY!$C$8:$C$30=$B8),--(OBJEDNÁVKY!$E$8:$E$30&lt;=AC$6),--(OBJEDNÁVKY!$F$8:$F$30&gt;=AC$6),OBJEDNÁVKY!$D$8:$D$30))),"")</f>
        <v/>
      </c>
      <c r="AD8" s="68" t="str">
        <f>IFERROR(IF($B8="","",IF(I_CH_CAL=2,SUMPRODUCT(--(OBJEDNÁVKY!$C$8:$C$30=$B8),--(OBJEDNÁVKY!$E$8:$E$30&lt;=AD$6),--(OBJEDNÁVKY!$F$8:$F$30&gt;=AD$6),OBJEDNÁVKY!$D$8:$D$30),INDEX(VYBAVENÍ!$C$8:$C$29, $A8)-SUMPRODUCT(--(OBJEDNÁVKY!$C$8:$C$30=$B8),--(OBJEDNÁVKY!$E$8:$E$30&lt;=AD$6),--(OBJEDNÁVKY!$F$8:$F$30&gt;=AD$6),OBJEDNÁVKY!$D$8:$D$30))),"")</f>
        <v/>
      </c>
      <c r="AE8" s="68" t="str">
        <f>IFERROR(IF($B8="","",IF(I_CH_CAL=2,SUMPRODUCT(--(OBJEDNÁVKY!$C$8:$C$30=$B8),--(OBJEDNÁVKY!$E$8:$E$30&lt;=AE$6),--(OBJEDNÁVKY!$F$8:$F$30&gt;=AE$6),OBJEDNÁVKY!$D$8:$D$30),INDEX(VYBAVENÍ!$C$8:$C$29, $A8)-SUMPRODUCT(--(OBJEDNÁVKY!$C$8:$C$30=$B8),--(OBJEDNÁVKY!$E$8:$E$30&lt;=AE$6),--(OBJEDNÁVKY!$F$8:$F$30&gt;=AE$6),OBJEDNÁVKY!$D$8:$D$30))),"")</f>
        <v/>
      </c>
      <c r="AF8" s="68" t="str">
        <f>IFERROR(IF($B8="","",IF(I_CH_CAL=2,SUMPRODUCT(--(OBJEDNÁVKY!$C$8:$C$30=$B8),--(OBJEDNÁVKY!$E$8:$E$30&lt;=AF$6),--(OBJEDNÁVKY!$F$8:$F$30&gt;=AF$6),OBJEDNÁVKY!$D$8:$D$30),INDEX(VYBAVENÍ!$C$8:$C$29, $A8)-SUMPRODUCT(--(OBJEDNÁVKY!$C$8:$C$30=$B8),--(OBJEDNÁVKY!$E$8:$E$30&lt;=AF$6),--(OBJEDNÁVKY!$F$8:$F$30&gt;=AF$6),OBJEDNÁVKY!$D$8:$D$30))),"")</f>
        <v/>
      </c>
      <c r="AG8" s="68" t="str">
        <f>IFERROR(IF($B8="","",IF(I_CH_CAL=2,SUMPRODUCT(--(OBJEDNÁVKY!$C$8:$C$30=$B8),--(OBJEDNÁVKY!$E$8:$E$30&lt;=AG$6),--(OBJEDNÁVKY!$F$8:$F$30&gt;=AG$6),OBJEDNÁVKY!$D$8:$D$30),INDEX(VYBAVENÍ!$C$8:$C$29, $A8)-SUMPRODUCT(--(OBJEDNÁVKY!$C$8:$C$30=$B8),--(OBJEDNÁVKY!$E$8:$E$30&lt;=AG$6),--(OBJEDNÁVKY!$F$8:$F$30&gt;=AG$6),OBJEDNÁVKY!$D$8:$D$30))),"")</f>
        <v/>
      </c>
    </row>
    <row r="9" spans="1:33" ht="22.7" customHeight="1" x14ac:dyDescent="0.25">
      <c r="A9" s="66">
        <f t="shared" ref="A9:A32" si="2">ROW(2:2)</f>
        <v>2</v>
      </c>
      <c r="B9" s="67" t="str">
        <f t="shared" ref="B9:B32" si="3">IFERROR(INDEX(L_ASSETS,A9),"")</f>
        <v>sedací úvaz (bederní)</v>
      </c>
      <c r="C9" s="69">
        <f>IFERROR(IF($B9="","",IF(I_CH_CAL=2,SUMPRODUCT(--(OBJEDNÁVKY!$C$8:$C$50=$B9),--(OBJEDNÁVKY!$E$8:$E$50&lt;=C$6),--(OBJEDNÁVKY!$F$8:$F$50&gt;=C$6),OBJEDNÁVKY!$D$8:$D$50),INDEX(VYBAVENÍ!$C$8:$C$29, $A9)-SUMPRODUCT(--(OBJEDNÁVKY!$C$8:$C$50=$B9),--(OBJEDNÁVKY!$E$8:$E$50&lt;=C$6),--(OBJEDNÁVKY!$F$8:$F$50&gt;=C$6),OBJEDNÁVKY!$D$8:$D$50))),"")</f>
        <v>4</v>
      </c>
      <c r="D9" s="69">
        <f>IFERROR(IF($B9="","",IF(I_CH_CAL=2,SUMPRODUCT(--(OBJEDNÁVKY!$C$8:$C$50=$B9),--(OBJEDNÁVKY!$E$8:$E$50&lt;=D$6),--(OBJEDNÁVKY!$F$8:$F$50&gt;=D$6),OBJEDNÁVKY!$D$8:$D$50),INDEX(VYBAVENÍ!$C$8:$C$29, $A9)-SUMPRODUCT(--(OBJEDNÁVKY!$C$8:$C$50=$B9),--(OBJEDNÁVKY!$E$8:$E$50&lt;=D$6),--(OBJEDNÁVKY!$F$8:$F$50&gt;=D$6),OBJEDNÁVKY!$D$8:$D$50))),"")</f>
        <v>4</v>
      </c>
      <c r="E9" s="69">
        <f>IFERROR(IF($B9="","",IF(I_CH_CAL=2,SUMPRODUCT(--(OBJEDNÁVKY!$C$8:$C$50=$B9),--(OBJEDNÁVKY!$E$8:$E$50&lt;=E$6),--(OBJEDNÁVKY!$F$8:$F$50&gt;=E$6),OBJEDNÁVKY!$D$8:$D$50),INDEX(VYBAVENÍ!$C$8:$C$29, $A9)-SUMPRODUCT(--(OBJEDNÁVKY!$C$8:$C$50=$B9),--(OBJEDNÁVKY!$E$8:$E$50&lt;=E$6),--(OBJEDNÁVKY!$F$8:$F$50&gt;=E$6),OBJEDNÁVKY!$D$8:$D$50))),"")</f>
        <v>5</v>
      </c>
      <c r="F9" s="69">
        <f>IFERROR(IF($B9="","",IF(I_CH_CAL=2,SUMPRODUCT(--(OBJEDNÁVKY!$C$8:$C$50=$B9),--(OBJEDNÁVKY!$E$8:$E$50&lt;=F$6),--(OBJEDNÁVKY!$F$8:$F$50&gt;=F$6),OBJEDNÁVKY!$D$8:$D$50),INDEX(VYBAVENÍ!$C$8:$C$29, $A9)-SUMPRODUCT(--(OBJEDNÁVKY!$C$8:$C$50=$B9),--(OBJEDNÁVKY!$E$8:$E$50&lt;=F$6),--(OBJEDNÁVKY!$F$8:$F$50&gt;=F$6),OBJEDNÁVKY!$D$8:$D$50))),"")</f>
        <v>5</v>
      </c>
      <c r="G9" s="69">
        <f>IFERROR(IF($B9="","",IF(I_CH_CAL=2,SUMPRODUCT(--(OBJEDNÁVKY!$C$8:$C$50=$B9),--(OBJEDNÁVKY!$E$8:$E$50&lt;=G$6),--(OBJEDNÁVKY!$F$8:$F$50&gt;=G$6),OBJEDNÁVKY!$D$8:$D$50),INDEX(VYBAVENÍ!$C$8:$C$29, $A9)-SUMPRODUCT(--(OBJEDNÁVKY!$C$8:$C$50=$B9),--(OBJEDNÁVKY!$E$8:$E$50&lt;=G$6),--(OBJEDNÁVKY!$F$8:$F$50&gt;=G$6),OBJEDNÁVKY!$D$8:$D$50))),"")</f>
        <v>5</v>
      </c>
      <c r="H9" s="69">
        <f>IFERROR(IF($B9="","",IF(I_CH_CAL=2,SUMPRODUCT(--(OBJEDNÁVKY!$C$8:$C$50=$B9),--(OBJEDNÁVKY!$E$8:$E$50&lt;=H$6),--(OBJEDNÁVKY!$F$8:$F$50&gt;=H$6),OBJEDNÁVKY!$D$8:$D$50),INDEX(VYBAVENÍ!$C$8:$C$29, $A9)-SUMPRODUCT(--(OBJEDNÁVKY!$C$8:$C$50=$B9),--(OBJEDNÁVKY!$E$8:$E$50&lt;=H$6),--(OBJEDNÁVKY!$F$8:$F$50&gt;=H$6),OBJEDNÁVKY!$D$8:$D$50))),"")</f>
        <v>5</v>
      </c>
      <c r="I9" s="69">
        <f>IFERROR(IF($B9="","",IF(I_CH_CAL=2,SUMPRODUCT(--(OBJEDNÁVKY!$C$8:$C$50=$B9),--(OBJEDNÁVKY!$E$8:$E$50&lt;=I$6),--(OBJEDNÁVKY!$F$8:$F$50&gt;=I$6),OBJEDNÁVKY!$D$8:$D$50),INDEX(VYBAVENÍ!$C$8:$C$29, $A9)-SUMPRODUCT(--(OBJEDNÁVKY!$C$8:$C$50=$B9),--(OBJEDNÁVKY!$E$8:$E$50&lt;=I$6),--(OBJEDNÁVKY!$F$8:$F$50&gt;=I$6),OBJEDNÁVKY!$D$8:$D$50))),"")</f>
        <v>4</v>
      </c>
      <c r="J9" s="69">
        <f>IFERROR(IF($B9="","",IF(I_CH_CAL=2,SUMPRODUCT(--(OBJEDNÁVKY!$C$8:$C$50=$B9),--(OBJEDNÁVKY!$E$8:$E$50&lt;=J$6),--(OBJEDNÁVKY!$F$8:$F$50&gt;=J$6),OBJEDNÁVKY!$D$8:$D$50),INDEX(VYBAVENÍ!$C$8:$C$29, $A9)-SUMPRODUCT(--(OBJEDNÁVKY!$C$8:$C$50=$B9),--(OBJEDNÁVKY!$E$8:$E$50&lt;=J$6),--(OBJEDNÁVKY!$F$8:$F$50&gt;=J$6),OBJEDNÁVKY!$D$8:$D$50))),"")</f>
        <v>4</v>
      </c>
      <c r="K9" s="69">
        <f>IFERROR(IF($B9="","",IF(I_CH_CAL=2,SUMPRODUCT(--(OBJEDNÁVKY!$C$8:$C$50=$B9),--(OBJEDNÁVKY!$E$8:$E$50&lt;=K$6),--(OBJEDNÁVKY!$F$8:$F$50&gt;=K$6),OBJEDNÁVKY!$D$8:$D$50),INDEX(VYBAVENÍ!$C$8:$C$29, $A9)-SUMPRODUCT(--(OBJEDNÁVKY!$C$8:$C$50=$B9),--(OBJEDNÁVKY!$E$8:$E$50&lt;=K$6),--(OBJEDNÁVKY!$F$8:$F$50&gt;=K$6),OBJEDNÁVKY!$D$8:$D$50))),"")</f>
        <v>4</v>
      </c>
      <c r="L9" s="69">
        <f>IFERROR(IF($B9="","",IF(I_CH_CAL=2,SUMPRODUCT(--(OBJEDNÁVKY!$C$8:$C$50=$B9),--(OBJEDNÁVKY!$E$8:$E$50&lt;=L$6),--(OBJEDNÁVKY!$F$8:$F$50&gt;=L$6),OBJEDNÁVKY!$D$8:$D$50),INDEX(VYBAVENÍ!$C$8:$C$29, $A9)-SUMPRODUCT(--(OBJEDNÁVKY!$C$8:$C$50=$B9),--(OBJEDNÁVKY!$E$8:$E$50&lt;=L$6),--(OBJEDNÁVKY!$F$8:$F$50&gt;=L$6),OBJEDNÁVKY!$D$8:$D$50))),"")</f>
        <v>4</v>
      </c>
      <c r="M9" s="69">
        <f>IFERROR(IF($B9="","",IF(I_CH_CAL=2,SUMPRODUCT(--(OBJEDNÁVKY!$C$8:$C$50=$B9),--(OBJEDNÁVKY!$E$8:$E$50&lt;=M$6),--(OBJEDNÁVKY!$F$8:$F$50&gt;=M$6),OBJEDNÁVKY!$D$8:$D$50),INDEX(VYBAVENÍ!$C$8:$C$29, $A9)-SUMPRODUCT(--(OBJEDNÁVKY!$C$8:$C$50=$B9),--(OBJEDNÁVKY!$E$8:$E$50&lt;=M$6),--(OBJEDNÁVKY!$F$8:$F$50&gt;=M$6),OBJEDNÁVKY!$D$8:$D$50))),"")</f>
        <v>4</v>
      </c>
      <c r="N9" s="69">
        <f>IFERROR(IF($B9="","",IF(I_CH_CAL=2,SUMPRODUCT(--(OBJEDNÁVKY!$C$8:$C$50=$B9),--(OBJEDNÁVKY!$E$8:$E$50&lt;=N$6),--(OBJEDNÁVKY!$F$8:$F$50&gt;=N$6),OBJEDNÁVKY!$D$8:$D$50),INDEX(VYBAVENÍ!$C$8:$C$29, $A9)-SUMPRODUCT(--(OBJEDNÁVKY!$C$8:$C$50=$B9),--(OBJEDNÁVKY!$E$8:$E$50&lt;=N$6),--(OBJEDNÁVKY!$F$8:$F$50&gt;=N$6),OBJEDNÁVKY!$D$8:$D$50))),"")</f>
        <v>4</v>
      </c>
      <c r="O9" s="69">
        <f>IFERROR(IF($B9="","",IF(I_CH_CAL=2,SUMPRODUCT(--(OBJEDNÁVKY!$C$8:$C$50=$B9),--(OBJEDNÁVKY!$E$8:$E$50&lt;=O$6),--(OBJEDNÁVKY!$F$8:$F$50&gt;=O$6),OBJEDNÁVKY!$D$8:$D$50),INDEX(VYBAVENÍ!$C$8:$C$29, $A9)-SUMPRODUCT(--(OBJEDNÁVKY!$C$8:$C$50=$B9),--(OBJEDNÁVKY!$E$8:$E$50&lt;=O$6),--(OBJEDNÁVKY!$F$8:$F$50&gt;=O$6),OBJEDNÁVKY!$D$8:$D$50))),"")</f>
        <v>4</v>
      </c>
      <c r="P9" s="69">
        <f>IFERROR(IF($B9="","",IF(I_CH_CAL=2,SUMPRODUCT(--(OBJEDNÁVKY!$C$8:$C$50=$B9),--(OBJEDNÁVKY!$E$8:$E$50&lt;=P$6),--(OBJEDNÁVKY!$F$8:$F$50&gt;=P$6),OBJEDNÁVKY!$D$8:$D$50),INDEX(VYBAVENÍ!$C$8:$C$29, $A9)-SUMPRODUCT(--(OBJEDNÁVKY!$C$8:$C$50=$B9),--(OBJEDNÁVKY!$E$8:$E$50&lt;=P$6),--(OBJEDNÁVKY!$F$8:$F$50&gt;=P$6),OBJEDNÁVKY!$D$8:$D$50))),"")</f>
        <v>4</v>
      </c>
      <c r="Q9" s="69">
        <f>IFERROR(IF($B9="","",IF(I_CH_CAL=2,SUMPRODUCT(--(OBJEDNÁVKY!$C$8:$C$50=$B9),--(OBJEDNÁVKY!$E$8:$E$50&lt;=Q$6),--(OBJEDNÁVKY!$F$8:$F$50&gt;=Q$6),OBJEDNÁVKY!$D$8:$D$50),INDEX(VYBAVENÍ!$C$8:$C$29, $A9)-SUMPRODUCT(--(OBJEDNÁVKY!$C$8:$C$50=$B9),--(OBJEDNÁVKY!$E$8:$E$50&lt;=Q$6),--(OBJEDNÁVKY!$F$8:$F$50&gt;=Q$6),OBJEDNÁVKY!$D$8:$D$50))),"")</f>
        <v>4</v>
      </c>
      <c r="R9" s="69">
        <f>IFERROR(IF($B9="","",IF(I_CH_CAL=2,SUMPRODUCT(--(OBJEDNÁVKY!$C$8:$C$50=$B9),--(OBJEDNÁVKY!$E$8:$E$50&lt;=R$6),--(OBJEDNÁVKY!$F$8:$F$50&gt;=R$6),OBJEDNÁVKY!$D$8:$D$50),INDEX(VYBAVENÍ!$C$8:$C$29, $A9)-SUMPRODUCT(--(OBJEDNÁVKY!$C$8:$C$50=$B9),--(OBJEDNÁVKY!$E$8:$E$50&lt;=R$6),--(OBJEDNÁVKY!$F$8:$F$50&gt;=R$6),OBJEDNÁVKY!$D$8:$D$50))),"")</f>
        <v>4</v>
      </c>
      <c r="S9" s="69">
        <f>IFERROR(IF($B9="","",IF(I_CH_CAL=2,SUMPRODUCT(--(OBJEDNÁVKY!$C$8:$C$50=$B9),--(OBJEDNÁVKY!$E$8:$E$50&lt;=S$6),--(OBJEDNÁVKY!$F$8:$F$50&gt;=S$6),OBJEDNÁVKY!$D$8:$D$50),INDEX(VYBAVENÍ!$C$8:$C$29, $A9)-SUMPRODUCT(--(OBJEDNÁVKY!$C$8:$C$50=$B9),--(OBJEDNÁVKY!$E$8:$E$50&lt;=S$6),--(OBJEDNÁVKY!$F$8:$F$50&gt;=S$6),OBJEDNÁVKY!$D$8:$D$50))),"")</f>
        <v>5</v>
      </c>
      <c r="T9" s="69">
        <f>IFERROR(IF($B9="","",IF(I_CH_CAL=2,SUMPRODUCT(--(OBJEDNÁVKY!$C$8:$C$50=$B9),--(OBJEDNÁVKY!$E$8:$E$50&lt;=T$6),--(OBJEDNÁVKY!$F$8:$F$50&gt;=T$6),OBJEDNÁVKY!$D$8:$D$50),INDEX(VYBAVENÍ!$C$8:$C$29, $A9)-SUMPRODUCT(--(OBJEDNÁVKY!$C$8:$C$50=$B9),--(OBJEDNÁVKY!$E$8:$E$50&lt;=T$6),--(OBJEDNÁVKY!$F$8:$F$50&gt;=T$6),OBJEDNÁVKY!$D$8:$D$50))),"")</f>
        <v>5</v>
      </c>
      <c r="U9" s="69">
        <f>IFERROR(IF($B9="","",IF(I_CH_CAL=2,SUMPRODUCT(--(OBJEDNÁVKY!$C$8:$C$50=$B9),--(OBJEDNÁVKY!$E$8:$E$50&lt;=U$6),--(OBJEDNÁVKY!$F$8:$F$50&gt;=U$6),OBJEDNÁVKY!$D$8:$D$50),INDEX(VYBAVENÍ!$C$8:$C$29, $A9)-SUMPRODUCT(--(OBJEDNÁVKY!$C$8:$C$50=$B9),--(OBJEDNÁVKY!$E$8:$E$50&lt;=U$6),--(OBJEDNÁVKY!$F$8:$F$50&gt;=U$6),OBJEDNÁVKY!$D$8:$D$50))),"")</f>
        <v>5</v>
      </c>
      <c r="V9" s="69">
        <f>IFERROR(IF($B9="","",IF(I_CH_CAL=2,SUMPRODUCT(--(OBJEDNÁVKY!$C$8:$C$50=$B9),--(OBJEDNÁVKY!$E$8:$E$50&lt;=V$6),--(OBJEDNÁVKY!$F$8:$F$50&gt;=V$6),OBJEDNÁVKY!$D$8:$D$50),INDEX(VYBAVENÍ!$C$8:$C$29, $A9)-SUMPRODUCT(--(OBJEDNÁVKY!$C$8:$C$50=$B9),--(OBJEDNÁVKY!$E$8:$E$50&lt;=V$6),--(OBJEDNÁVKY!$F$8:$F$50&gt;=V$6),OBJEDNÁVKY!$D$8:$D$50))),"")</f>
        <v>5</v>
      </c>
      <c r="W9" s="69">
        <f>IFERROR(IF($B9="","",IF(I_CH_CAL=2,SUMPRODUCT(--(OBJEDNÁVKY!$C$8:$C$50=$B9),--(OBJEDNÁVKY!$E$8:$E$50&lt;=W$6),--(OBJEDNÁVKY!$F$8:$F$50&gt;=W$6),OBJEDNÁVKY!$D$8:$D$50),INDEX(VYBAVENÍ!$C$8:$C$29, $A9)-SUMPRODUCT(--(OBJEDNÁVKY!$C$8:$C$50=$B9),--(OBJEDNÁVKY!$E$8:$E$50&lt;=W$6),--(OBJEDNÁVKY!$F$8:$F$50&gt;=W$6),OBJEDNÁVKY!$D$8:$D$50))),"")</f>
        <v>5</v>
      </c>
      <c r="X9" s="69">
        <f>IFERROR(IF($B9="","",IF(I_CH_CAL=2,SUMPRODUCT(--(OBJEDNÁVKY!$C$8:$C$50=$B9),--(OBJEDNÁVKY!$E$8:$E$50&lt;=X$6),--(OBJEDNÁVKY!$F$8:$F$50&gt;=X$6),OBJEDNÁVKY!$D$8:$D$50),INDEX(VYBAVENÍ!$C$8:$C$29, $A9)-SUMPRODUCT(--(OBJEDNÁVKY!$C$8:$C$50=$B9),--(OBJEDNÁVKY!$E$8:$E$50&lt;=X$6),--(OBJEDNÁVKY!$F$8:$F$50&gt;=X$6),OBJEDNÁVKY!$D$8:$D$50))),"")</f>
        <v>5</v>
      </c>
      <c r="Y9" s="69">
        <f>IFERROR(IF($B9="","",IF(I_CH_CAL=2,SUMPRODUCT(--(OBJEDNÁVKY!$C$8:$C$50=$B9),--(OBJEDNÁVKY!$E$8:$E$50&lt;=Y$6),--(OBJEDNÁVKY!$F$8:$F$50&gt;=Y$6),OBJEDNÁVKY!$D$8:$D$50),INDEX(VYBAVENÍ!$C$8:$C$29, $A9)-SUMPRODUCT(--(OBJEDNÁVKY!$C$8:$C$50=$B9),--(OBJEDNÁVKY!$E$8:$E$50&lt;=Y$6),--(OBJEDNÁVKY!$F$8:$F$50&gt;=Y$6),OBJEDNÁVKY!$D$8:$D$50))),"")</f>
        <v>5</v>
      </c>
      <c r="Z9" s="69">
        <f>IFERROR(IF($B9="","",IF(I_CH_CAL=2,SUMPRODUCT(--(OBJEDNÁVKY!$C$8:$C$50=$B9),--(OBJEDNÁVKY!$E$8:$E$50&lt;=Z$6),--(OBJEDNÁVKY!$F$8:$F$50&gt;=Z$6),OBJEDNÁVKY!$D$8:$D$50),INDEX(VYBAVENÍ!$C$8:$C$29, $A9)-SUMPRODUCT(--(OBJEDNÁVKY!$C$8:$C$50=$B9),--(OBJEDNÁVKY!$E$8:$E$50&lt;=Z$6),--(OBJEDNÁVKY!$F$8:$F$50&gt;=Z$6),OBJEDNÁVKY!$D$8:$D$50))),"")</f>
        <v>5</v>
      </c>
      <c r="AA9" s="69">
        <f>IFERROR(IF($B9="","",IF(I_CH_CAL=2,SUMPRODUCT(--(OBJEDNÁVKY!$C$8:$C$50=$B9),--(OBJEDNÁVKY!$E$8:$E$50&lt;=AA$6),--(OBJEDNÁVKY!$F$8:$F$50&gt;=AA$6),OBJEDNÁVKY!$D$8:$D$50),INDEX(VYBAVENÍ!$C$8:$C$29, $A9)-SUMPRODUCT(--(OBJEDNÁVKY!$C$8:$C$50=$B9),--(OBJEDNÁVKY!$E$8:$E$50&lt;=AA$6),--(OBJEDNÁVKY!$F$8:$F$50&gt;=AA$6),OBJEDNÁVKY!$D$8:$D$50))),"")</f>
        <v>5</v>
      </c>
      <c r="AB9" s="69">
        <f>IFERROR(IF($B9="","",IF(I_CH_CAL=2,SUMPRODUCT(--(OBJEDNÁVKY!$C$8:$C$50=$B9),--(OBJEDNÁVKY!$E$8:$E$50&lt;=AB$6),--(OBJEDNÁVKY!$F$8:$F$50&gt;=AB$6),OBJEDNÁVKY!$D$8:$D$50),INDEX(VYBAVENÍ!$C$8:$C$29, $A9)-SUMPRODUCT(--(OBJEDNÁVKY!$C$8:$C$50=$B9),--(OBJEDNÁVKY!$E$8:$E$50&lt;=AB$6),--(OBJEDNÁVKY!$F$8:$F$50&gt;=AB$6),OBJEDNÁVKY!$D$8:$D$50))),"")</f>
        <v>5</v>
      </c>
      <c r="AC9" s="69">
        <f>IFERROR(IF($B9="","",IF(I_CH_CAL=2,SUMPRODUCT(--(OBJEDNÁVKY!$C$8:$C$50=$B9),--(OBJEDNÁVKY!$E$8:$E$50&lt;=AC$6),--(OBJEDNÁVKY!$F$8:$F$50&gt;=AC$6),OBJEDNÁVKY!$D$8:$D$50),INDEX(VYBAVENÍ!$C$8:$C$29, $A9)-SUMPRODUCT(--(OBJEDNÁVKY!$C$8:$C$50=$B9),--(OBJEDNÁVKY!$E$8:$E$50&lt;=AC$6),--(OBJEDNÁVKY!$F$8:$F$50&gt;=AC$6),OBJEDNÁVKY!$D$8:$D$50))),"")</f>
        <v>5</v>
      </c>
      <c r="AD9" s="69">
        <f>IFERROR(IF($B9="","",IF(I_CH_CAL=2,SUMPRODUCT(--(OBJEDNÁVKY!$C$8:$C$50=$B9),--(OBJEDNÁVKY!$E$8:$E$50&lt;=AD$6),--(OBJEDNÁVKY!$F$8:$F$50&gt;=AD$6),OBJEDNÁVKY!$D$8:$D$50),INDEX(VYBAVENÍ!$C$8:$C$29, $A9)-SUMPRODUCT(--(OBJEDNÁVKY!$C$8:$C$50=$B9),--(OBJEDNÁVKY!$E$8:$E$50&lt;=AD$6),--(OBJEDNÁVKY!$F$8:$F$50&gt;=AD$6),OBJEDNÁVKY!$D$8:$D$50))),"")</f>
        <v>5</v>
      </c>
      <c r="AE9" s="69">
        <f>IFERROR(IF($B9="","",IF(I_CH_CAL=2,SUMPRODUCT(--(OBJEDNÁVKY!$C$8:$C$50=$B9),--(OBJEDNÁVKY!$E$8:$E$50&lt;=AE$6),--(OBJEDNÁVKY!$F$8:$F$50&gt;=AE$6),OBJEDNÁVKY!$D$8:$D$50),INDEX(VYBAVENÍ!$C$8:$C$29, $A9)-SUMPRODUCT(--(OBJEDNÁVKY!$C$8:$C$50=$B9),--(OBJEDNÁVKY!$E$8:$E$50&lt;=AE$6),--(OBJEDNÁVKY!$F$8:$F$50&gt;=AE$6),OBJEDNÁVKY!$D$8:$D$50))),"")</f>
        <v>5</v>
      </c>
      <c r="AF9" s="69">
        <f>IFERROR(IF($B9="","",IF(I_CH_CAL=2,SUMPRODUCT(--(OBJEDNÁVKY!$C$8:$C$50=$B9),--(OBJEDNÁVKY!$E$8:$E$50&lt;=AF$6),--(OBJEDNÁVKY!$F$8:$F$50&gt;=AF$6),OBJEDNÁVKY!$D$8:$D$50),INDEX(VYBAVENÍ!$C$8:$C$29, $A9)-SUMPRODUCT(--(OBJEDNÁVKY!$C$8:$C$50=$B9),--(OBJEDNÁVKY!$E$8:$E$50&lt;=AF$6),--(OBJEDNÁVKY!$F$8:$F$50&gt;=AF$6),OBJEDNÁVKY!$D$8:$D$50))),"")</f>
        <v>5</v>
      </c>
      <c r="AG9" s="69">
        <f>IFERROR(IF($B9="","",IF(I_CH_CAL=2,SUMPRODUCT(--(OBJEDNÁVKY!$C$8:$C$50=$B9),--(OBJEDNÁVKY!$E$8:$E$50&lt;=AG$6),--(OBJEDNÁVKY!$F$8:$F$50&gt;=AG$6),OBJEDNÁVKY!$D$8:$D$50),INDEX(VYBAVENÍ!$C$8:$C$29, $A9)-SUMPRODUCT(--(OBJEDNÁVKY!$C$8:$C$50=$B9),--(OBJEDNÁVKY!$E$8:$E$50&lt;=AG$6),--(OBJEDNÁVKY!$F$8:$F$50&gt;=AG$6),OBJEDNÁVKY!$D$8:$D$50))),"")</f>
        <v>5</v>
      </c>
    </row>
    <row r="10" spans="1:33" ht="22.7" customHeight="1" x14ac:dyDescent="0.25">
      <c r="A10" s="66">
        <f t="shared" si="2"/>
        <v>3</v>
      </c>
      <c r="B10" s="67" t="str">
        <f t="shared" si="3"/>
        <v>prsní úvaz</v>
      </c>
      <c r="C10" s="69">
        <f>IFERROR(IF($B10="","",IF(I_CH_CAL=2,SUMPRODUCT(--(OBJEDNÁVKY!$C$8:$C$50=$B10),--(OBJEDNÁVKY!$E$8:$E$50&lt;=C$6),--(OBJEDNÁVKY!$F$8:$F$50&gt;=C$6),OBJEDNÁVKY!$D$8:$D$50),INDEX(VYBAVENÍ!$C$8:$C$29, $A10)-SUMPRODUCT(--(OBJEDNÁVKY!$C$8:$C$50=$B10),--(OBJEDNÁVKY!$E$8:$E$50&lt;=C$6),--(OBJEDNÁVKY!$F$8:$F$50&gt;=C$6),OBJEDNÁVKY!$D$8:$D$50))),"")</f>
        <v>4</v>
      </c>
      <c r="D10" s="69">
        <f>IFERROR(IF($B10="","",IF(I_CH_CAL=2,SUMPRODUCT(--(OBJEDNÁVKY!$C$8:$C$50=$B10),--(OBJEDNÁVKY!$E$8:$E$50&lt;=D$6),--(OBJEDNÁVKY!$F$8:$F$50&gt;=D$6),OBJEDNÁVKY!$D$8:$D$50),INDEX(VYBAVENÍ!$C$8:$C$29, $A10)-SUMPRODUCT(--(OBJEDNÁVKY!$C$8:$C$50=$B10),--(OBJEDNÁVKY!$E$8:$E$50&lt;=D$6),--(OBJEDNÁVKY!$F$8:$F$50&gt;=D$6),OBJEDNÁVKY!$D$8:$D$50))),"")</f>
        <v>4</v>
      </c>
      <c r="E10" s="69">
        <f>IFERROR(IF($B10="","",IF(I_CH_CAL=2,SUMPRODUCT(--(OBJEDNÁVKY!$C$8:$C$50=$B10),--(OBJEDNÁVKY!$E$8:$E$50&lt;=E$6),--(OBJEDNÁVKY!$F$8:$F$50&gt;=E$6),OBJEDNÁVKY!$D$8:$D$50),INDEX(VYBAVENÍ!$C$8:$C$29, $A10)-SUMPRODUCT(--(OBJEDNÁVKY!$C$8:$C$50=$B10),--(OBJEDNÁVKY!$E$8:$E$50&lt;=E$6),--(OBJEDNÁVKY!$F$8:$F$50&gt;=E$6),OBJEDNÁVKY!$D$8:$D$50))),"")</f>
        <v>4</v>
      </c>
      <c r="F10" s="69">
        <f>IFERROR(IF($B10="","",IF(I_CH_CAL=2,SUMPRODUCT(--(OBJEDNÁVKY!$C$8:$C$50=$B10),--(OBJEDNÁVKY!$E$8:$E$50&lt;=F$6),--(OBJEDNÁVKY!$F$8:$F$50&gt;=F$6),OBJEDNÁVKY!$D$8:$D$50),INDEX(VYBAVENÍ!$C$8:$C$29, $A10)-SUMPRODUCT(--(OBJEDNÁVKY!$C$8:$C$50=$B10),--(OBJEDNÁVKY!$E$8:$E$50&lt;=F$6),--(OBJEDNÁVKY!$F$8:$F$50&gt;=F$6),OBJEDNÁVKY!$D$8:$D$50))),"")</f>
        <v>4</v>
      </c>
      <c r="G10" s="69">
        <f>IFERROR(IF($B10="","",IF(I_CH_CAL=2,SUMPRODUCT(--(OBJEDNÁVKY!$C$8:$C$50=$B10),--(OBJEDNÁVKY!$E$8:$E$50&lt;=G$6),--(OBJEDNÁVKY!$F$8:$F$50&gt;=G$6),OBJEDNÁVKY!$D$8:$D$50),INDEX(VYBAVENÍ!$C$8:$C$29, $A10)-SUMPRODUCT(--(OBJEDNÁVKY!$C$8:$C$50=$B10),--(OBJEDNÁVKY!$E$8:$E$50&lt;=G$6),--(OBJEDNÁVKY!$F$8:$F$50&gt;=G$6),OBJEDNÁVKY!$D$8:$D$50))),"")</f>
        <v>4</v>
      </c>
      <c r="H10" s="69">
        <f>IFERROR(IF($B10="","",IF(I_CH_CAL=2,SUMPRODUCT(--(OBJEDNÁVKY!$C$8:$C$50=$B10),--(OBJEDNÁVKY!$E$8:$E$50&lt;=H$6),--(OBJEDNÁVKY!$F$8:$F$50&gt;=H$6),OBJEDNÁVKY!$D$8:$D$50),INDEX(VYBAVENÍ!$C$8:$C$29, $A10)-SUMPRODUCT(--(OBJEDNÁVKY!$C$8:$C$50=$B10),--(OBJEDNÁVKY!$E$8:$E$50&lt;=H$6),--(OBJEDNÁVKY!$F$8:$F$50&gt;=H$6),OBJEDNÁVKY!$D$8:$D$50))),"")</f>
        <v>4</v>
      </c>
      <c r="I10" s="69">
        <f>IFERROR(IF($B10="","",IF(I_CH_CAL=2,SUMPRODUCT(--(OBJEDNÁVKY!$C$8:$C$50=$B10),--(OBJEDNÁVKY!$E$8:$E$50&lt;=I$6),--(OBJEDNÁVKY!$F$8:$F$50&gt;=I$6),OBJEDNÁVKY!$D$8:$D$50),INDEX(VYBAVENÍ!$C$8:$C$29, $A10)-SUMPRODUCT(--(OBJEDNÁVKY!$C$8:$C$50=$B10),--(OBJEDNÁVKY!$E$8:$E$50&lt;=I$6),--(OBJEDNÁVKY!$F$8:$F$50&gt;=I$6),OBJEDNÁVKY!$D$8:$D$50))),"")</f>
        <v>4</v>
      </c>
      <c r="J10" s="69">
        <f>IFERROR(IF($B10="","",IF(I_CH_CAL=2,SUMPRODUCT(--(OBJEDNÁVKY!$C$8:$C$50=$B10),--(OBJEDNÁVKY!$E$8:$E$50&lt;=J$6),--(OBJEDNÁVKY!$F$8:$F$50&gt;=J$6),OBJEDNÁVKY!$D$8:$D$50),INDEX(VYBAVENÍ!$C$8:$C$29, $A10)-SUMPRODUCT(--(OBJEDNÁVKY!$C$8:$C$50=$B10),--(OBJEDNÁVKY!$E$8:$E$50&lt;=J$6),--(OBJEDNÁVKY!$F$8:$F$50&gt;=J$6),OBJEDNÁVKY!$D$8:$D$50))),"")</f>
        <v>4</v>
      </c>
      <c r="K10" s="69">
        <f>IFERROR(IF($B10="","",IF(I_CH_CAL=2,SUMPRODUCT(--(OBJEDNÁVKY!$C$8:$C$50=$B10),--(OBJEDNÁVKY!$E$8:$E$50&lt;=K$6),--(OBJEDNÁVKY!$F$8:$F$50&gt;=K$6),OBJEDNÁVKY!$D$8:$D$50),INDEX(VYBAVENÍ!$C$8:$C$29, $A10)-SUMPRODUCT(--(OBJEDNÁVKY!$C$8:$C$50=$B10),--(OBJEDNÁVKY!$E$8:$E$50&lt;=K$6),--(OBJEDNÁVKY!$F$8:$F$50&gt;=K$6),OBJEDNÁVKY!$D$8:$D$50))),"")</f>
        <v>4</v>
      </c>
      <c r="L10" s="69">
        <f>IFERROR(IF($B10="","",IF(I_CH_CAL=2,SUMPRODUCT(--(OBJEDNÁVKY!$C$8:$C$50=$B10),--(OBJEDNÁVKY!$E$8:$E$50&lt;=L$6),--(OBJEDNÁVKY!$F$8:$F$50&gt;=L$6),OBJEDNÁVKY!$D$8:$D$50),INDEX(VYBAVENÍ!$C$8:$C$29, $A10)-SUMPRODUCT(--(OBJEDNÁVKY!$C$8:$C$50=$B10),--(OBJEDNÁVKY!$E$8:$E$50&lt;=L$6),--(OBJEDNÁVKY!$F$8:$F$50&gt;=L$6),OBJEDNÁVKY!$D$8:$D$50))),"")</f>
        <v>4</v>
      </c>
      <c r="M10" s="69">
        <f>IFERROR(IF($B10="","",IF(I_CH_CAL=2,SUMPRODUCT(--(OBJEDNÁVKY!$C$8:$C$50=$B10),--(OBJEDNÁVKY!$E$8:$E$50&lt;=M$6),--(OBJEDNÁVKY!$F$8:$F$50&gt;=M$6),OBJEDNÁVKY!$D$8:$D$50),INDEX(VYBAVENÍ!$C$8:$C$29, $A10)-SUMPRODUCT(--(OBJEDNÁVKY!$C$8:$C$50=$B10),--(OBJEDNÁVKY!$E$8:$E$50&lt;=M$6),--(OBJEDNÁVKY!$F$8:$F$50&gt;=M$6),OBJEDNÁVKY!$D$8:$D$50))),"")</f>
        <v>4</v>
      </c>
      <c r="N10" s="69">
        <f>IFERROR(IF($B10="","",IF(I_CH_CAL=2,SUMPRODUCT(--(OBJEDNÁVKY!$C$8:$C$50=$B10),--(OBJEDNÁVKY!$E$8:$E$50&lt;=N$6),--(OBJEDNÁVKY!$F$8:$F$50&gt;=N$6),OBJEDNÁVKY!$D$8:$D$50),INDEX(VYBAVENÍ!$C$8:$C$29, $A10)-SUMPRODUCT(--(OBJEDNÁVKY!$C$8:$C$50=$B10),--(OBJEDNÁVKY!$E$8:$E$50&lt;=N$6),--(OBJEDNÁVKY!$F$8:$F$50&gt;=N$6),OBJEDNÁVKY!$D$8:$D$50))),"")</f>
        <v>4</v>
      </c>
      <c r="O10" s="69">
        <f>IFERROR(IF($B10="","",IF(I_CH_CAL=2,SUMPRODUCT(--(OBJEDNÁVKY!$C$8:$C$50=$B10),--(OBJEDNÁVKY!$E$8:$E$50&lt;=O$6),--(OBJEDNÁVKY!$F$8:$F$50&gt;=O$6),OBJEDNÁVKY!$D$8:$D$50),INDEX(VYBAVENÍ!$C$8:$C$29, $A10)-SUMPRODUCT(--(OBJEDNÁVKY!$C$8:$C$50=$B10),--(OBJEDNÁVKY!$E$8:$E$50&lt;=O$6),--(OBJEDNÁVKY!$F$8:$F$50&gt;=O$6),OBJEDNÁVKY!$D$8:$D$50))),"")</f>
        <v>4</v>
      </c>
      <c r="P10" s="69">
        <f>IFERROR(IF($B10="","",IF(I_CH_CAL=2,SUMPRODUCT(--(OBJEDNÁVKY!$C$8:$C$50=$B10),--(OBJEDNÁVKY!$E$8:$E$50&lt;=P$6),--(OBJEDNÁVKY!$F$8:$F$50&gt;=P$6),OBJEDNÁVKY!$D$8:$D$50),INDEX(VYBAVENÍ!$C$8:$C$29, $A10)-SUMPRODUCT(--(OBJEDNÁVKY!$C$8:$C$50=$B10),--(OBJEDNÁVKY!$E$8:$E$50&lt;=P$6),--(OBJEDNÁVKY!$F$8:$F$50&gt;=P$6),OBJEDNÁVKY!$D$8:$D$50))),"")</f>
        <v>4</v>
      </c>
      <c r="Q10" s="69">
        <f>IFERROR(IF($B10="","",IF(I_CH_CAL=2,SUMPRODUCT(--(OBJEDNÁVKY!$C$8:$C$50=$B10),--(OBJEDNÁVKY!$E$8:$E$50&lt;=Q$6),--(OBJEDNÁVKY!$F$8:$F$50&gt;=Q$6),OBJEDNÁVKY!$D$8:$D$50),INDEX(VYBAVENÍ!$C$8:$C$29, $A10)-SUMPRODUCT(--(OBJEDNÁVKY!$C$8:$C$50=$B10),--(OBJEDNÁVKY!$E$8:$E$50&lt;=Q$6),--(OBJEDNÁVKY!$F$8:$F$50&gt;=Q$6),OBJEDNÁVKY!$D$8:$D$50))),"")</f>
        <v>4</v>
      </c>
      <c r="R10" s="69">
        <f>IFERROR(IF($B10="","",IF(I_CH_CAL=2,SUMPRODUCT(--(OBJEDNÁVKY!$C$8:$C$50=$B10),--(OBJEDNÁVKY!$E$8:$E$50&lt;=R$6),--(OBJEDNÁVKY!$F$8:$F$50&gt;=R$6),OBJEDNÁVKY!$D$8:$D$50),INDEX(VYBAVENÍ!$C$8:$C$29, $A10)-SUMPRODUCT(--(OBJEDNÁVKY!$C$8:$C$50=$B10),--(OBJEDNÁVKY!$E$8:$E$50&lt;=R$6),--(OBJEDNÁVKY!$F$8:$F$50&gt;=R$6),OBJEDNÁVKY!$D$8:$D$50))),"")</f>
        <v>4</v>
      </c>
      <c r="S10" s="69">
        <f>IFERROR(IF($B10="","",IF(I_CH_CAL=2,SUMPRODUCT(--(OBJEDNÁVKY!$C$8:$C$50=$B10),--(OBJEDNÁVKY!$E$8:$E$50&lt;=S$6),--(OBJEDNÁVKY!$F$8:$F$50&gt;=S$6),OBJEDNÁVKY!$D$8:$D$50),INDEX(VYBAVENÍ!$C$8:$C$29, $A10)-SUMPRODUCT(--(OBJEDNÁVKY!$C$8:$C$50=$B10),--(OBJEDNÁVKY!$E$8:$E$50&lt;=S$6),--(OBJEDNÁVKY!$F$8:$F$50&gt;=S$6),OBJEDNÁVKY!$D$8:$D$50))),"")</f>
        <v>4</v>
      </c>
      <c r="T10" s="69">
        <f>IFERROR(IF($B10="","",IF(I_CH_CAL=2,SUMPRODUCT(--(OBJEDNÁVKY!$C$8:$C$50=$B10),--(OBJEDNÁVKY!$E$8:$E$50&lt;=T$6),--(OBJEDNÁVKY!$F$8:$F$50&gt;=T$6),OBJEDNÁVKY!$D$8:$D$50),INDEX(VYBAVENÍ!$C$8:$C$29, $A10)-SUMPRODUCT(--(OBJEDNÁVKY!$C$8:$C$50=$B10),--(OBJEDNÁVKY!$E$8:$E$50&lt;=T$6),--(OBJEDNÁVKY!$F$8:$F$50&gt;=T$6),OBJEDNÁVKY!$D$8:$D$50))),"")</f>
        <v>4</v>
      </c>
      <c r="U10" s="69">
        <f>IFERROR(IF($B10="","",IF(I_CH_CAL=2,SUMPRODUCT(--(OBJEDNÁVKY!$C$8:$C$50=$B10),--(OBJEDNÁVKY!$E$8:$E$50&lt;=U$6),--(OBJEDNÁVKY!$F$8:$F$50&gt;=U$6),OBJEDNÁVKY!$D$8:$D$50),INDEX(VYBAVENÍ!$C$8:$C$29, $A10)-SUMPRODUCT(--(OBJEDNÁVKY!$C$8:$C$50=$B10),--(OBJEDNÁVKY!$E$8:$E$50&lt;=U$6),--(OBJEDNÁVKY!$F$8:$F$50&gt;=U$6),OBJEDNÁVKY!$D$8:$D$50))),"")</f>
        <v>4</v>
      </c>
      <c r="V10" s="69">
        <f>IFERROR(IF($B10="","",IF(I_CH_CAL=2,SUMPRODUCT(--(OBJEDNÁVKY!$C$8:$C$50=$B10),--(OBJEDNÁVKY!$E$8:$E$50&lt;=V$6),--(OBJEDNÁVKY!$F$8:$F$50&gt;=V$6),OBJEDNÁVKY!$D$8:$D$50),INDEX(VYBAVENÍ!$C$8:$C$29, $A10)-SUMPRODUCT(--(OBJEDNÁVKY!$C$8:$C$50=$B10),--(OBJEDNÁVKY!$E$8:$E$50&lt;=V$6),--(OBJEDNÁVKY!$F$8:$F$50&gt;=V$6),OBJEDNÁVKY!$D$8:$D$50))),"")</f>
        <v>4</v>
      </c>
      <c r="W10" s="69">
        <f>IFERROR(IF($B10="","",IF(I_CH_CAL=2,SUMPRODUCT(--(OBJEDNÁVKY!$C$8:$C$50=$B10),--(OBJEDNÁVKY!$E$8:$E$50&lt;=W$6),--(OBJEDNÁVKY!$F$8:$F$50&gt;=W$6),OBJEDNÁVKY!$D$8:$D$50),INDEX(VYBAVENÍ!$C$8:$C$29, $A10)-SUMPRODUCT(--(OBJEDNÁVKY!$C$8:$C$50=$B10),--(OBJEDNÁVKY!$E$8:$E$50&lt;=W$6),--(OBJEDNÁVKY!$F$8:$F$50&gt;=W$6),OBJEDNÁVKY!$D$8:$D$50))),"")</f>
        <v>4</v>
      </c>
      <c r="X10" s="69">
        <f>IFERROR(IF($B10="","",IF(I_CH_CAL=2,SUMPRODUCT(--(OBJEDNÁVKY!$C$8:$C$50=$B10),--(OBJEDNÁVKY!$E$8:$E$50&lt;=X$6),--(OBJEDNÁVKY!$F$8:$F$50&gt;=X$6),OBJEDNÁVKY!$D$8:$D$50),INDEX(VYBAVENÍ!$C$8:$C$29, $A10)-SUMPRODUCT(--(OBJEDNÁVKY!$C$8:$C$50=$B10),--(OBJEDNÁVKY!$E$8:$E$50&lt;=X$6),--(OBJEDNÁVKY!$F$8:$F$50&gt;=X$6),OBJEDNÁVKY!$D$8:$D$50))),"")</f>
        <v>4</v>
      </c>
      <c r="Y10" s="69">
        <f>IFERROR(IF($B10="","",IF(I_CH_CAL=2,SUMPRODUCT(--(OBJEDNÁVKY!$C$8:$C$50=$B10),--(OBJEDNÁVKY!$E$8:$E$50&lt;=Y$6),--(OBJEDNÁVKY!$F$8:$F$50&gt;=Y$6),OBJEDNÁVKY!$D$8:$D$50),INDEX(VYBAVENÍ!$C$8:$C$29, $A10)-SUMPRODUCT(--(OBJEDNÁVKY!$C$8:$C$50=$B10),--(OBJEDNÁVKY!$E$8:$E$50&lt;=Y$6),--(OBJEDNÁVKY!$F$8:$F$50&gt;=Y$6),OBJEDNÁVKY!$D$8:$D$50))),"")</f>
        <v>4</v>
      </c>
      <c r="Z10" s="69">
        <f>IFERROR(IF($B10="","",IF(I_CH_CAL=2,SUMPRODUCT(--(OBJEDNÁVKY!$C$8:$C$50=$B10),--(OBJEDNÁVKY!$E$8:$E$50&lt;=Z$6),--(OBJEDNÁVKY!$F$8:$F$50&gt;=Z$6),OBJEDNÁVKY!$D$8:$D$50),INDEX(VYBAVENÍ!$C$8:$C$29, $A10)-SUMPRODUCT(--(OBJEDNÁVKY!$C$8:$C$50=$B10),--(OBJEDNÁVKY!$E$8:$E$50&lt;=Z$6),--(OBJEDNÁVKY!$F$8:$F$50&gt;=Z$6),OBJEDNÁVKY!$D$8:$D$50))),"")</f>
        <v>4</v>
      </c>
      <c r="AA10" s="69">
        <f>IFERROR(IF($B10="","",IF(I_CH_CAL=2,SUMPRODUCT(--(OBJEDNÁVKY!$C$8:$C$50=$B10),--(OBJEDNÁVKY!$E$8:$E$50&lt;=AA$6),--(OBJEDNÁVKY!$F$8:$F$50&gt;=AA$6),OBJEDNÁVKY!$D$8:$D$50),INDEX(VYBAVENÍ!$C$8:$C$29, $A10)-SUMPRODUCT(--(OBJEDNÁVKY!$C$8:$C$50=$B10),--(OBJEDNÁVKY!$E$8:$E$50&lt;=AA$6),--(OBJEDNÁVKY!$F$8:$F$50&gt;=AA$6),OBJEDNÁVKY!$D$8:$D$50))),"")</f>
        <v>4</v>
      </c>
      <c r="AB10" s="69">
        <f>IFERROR(IF($B10="","",IF(I_CH_CAL=2,SUMPRODUCT(--(OBJEDNÁVKY!$C$8:$C$50=$B10),--(OBJEDNÁVKY!$E$8:$E$50&lt;=AB$6),--(OBJEDNÁVKY!$F$8:$F$50&gt;=AB$6),OBJEDNÁVKY!$D$8:$D$50),INDEX(VYBAVENÍ!$C$8:$C$29, $A10)-SUMPRODUCT(--(OBJEDNÁVKY!$C$8:$C$50=$B10),--(OBJEDNÁVKY!$E$8:$E$50&lt;=AB$6),--(OBJEDNÁVKY!$F$8:$F$50&gt;=AB$6),OBJEDNÁVKY!$D$8:$D$50))),"")</f>
        <v>4</v>
      </c>
      <c r="AC10" s="69">
        <f>IFERROR(IF($B10="","",IF(I_CH_CAL=2,SUMPRODUCT(--(OBJEDNÁVKY!$C$8:$C$50=$B10),--(OBJEDNÁVKY!$E$8:$E$50&lt;=AC$6),--(OBJEDNÁVKY!$F$8:$F$50&gt;=AC$6),OBJEDNÁVKY!$D$8:$D$50),INDEX(VYBAVENÍ!$C$8:$C$29, $A10)-SUMPRODUCT(--(OBJEDNÁVKY!$C$8:$C$50=$B10),--(OBJEDNÁVKY!$E$8:$E$50&lt;=AC$6),--(OBJEDNÁVKY!$F$8:$F$50&gt;=AC$6),OBJEDNÁVKY!$D$8:$D$50))),"")</f>
        <v>4</v>
      </c>
      <c r="AD10" s="69">
        <f>IFERROR(IF($B10="","",IF(I_CH_CAL=2,SUMPRODUCT(--(OBJEDNÁVKY!$C$8:$C$50=$B10),--(OBJEDNÁVKY!$E$8:$E$50&lt;=AD$6),--(OBJEDNÁVKY!$F$8:$F$50&gt;=AD$6),OBJEDNÁVKY!$D$8:$D$50),INDEX(VYBAVENÍ!$C$8:$C$29, $A10)-SUMPRODUCT(--(OBJEDNÁVKY!$C$8:$C$50=$B10),--(OBJEDNÁVKY!$E$8:$E$50&lt;=AD$6),--(OBJEDNÁVKY!$F$8:$F$50&gt;=AD$6),OBJEDNÁVKY!$D$8:$D$50))),"")</f>
        <v>4</v>
      </c>
      <c r="AE10" s="69">
        <f>IFERROR(IF($B10="","",IF(I_CH_CAL=2,SUMPRODUCT(--(OBJEDNÁVKY!$C$8:$C$50=$B10),--(OBJEDNÁVKY!$E$8:$E$50&lt;=AE$6),--(OBJEDNÁVKY!$F$8:$F$50&gt;=AE$6),OBJEDNÁVKY!$D$8:$D$50),INDEX(VYBAVENÍ!$C$8:$C$29, $A10)-SUMPRODUCT(--(OBJEDNÁVKY!$C$8:$C$50=$B10),--(OBJEDNÁVKY!$E$8:$E$50&lt;=AE$6),--(OBJEDNÁVKY!$F$8:$F$50&gt;=AE$6),OBJEDNÁVKY!$D$8:$D$50))),"")</f>
        <v>4</v>
      </c>
      <c r="AF10" s="69">
        <f>IFERROR(IF($B10="","",IF(I_CH_CAL=2,SUMPRODUCT(--(OBJEDNÁVKY!$C$8:$C$50=$B10),--(OBJEDNÁVKY!$E$8:$E$50&lt;=AF$6),--(OBJEDNÁVKY!$F$8:$F$50&gt;=AF$6),OBJEDNÁVKY!$D$8:$D$50),INDEX(VYBAVENÍ!$C$8:$C$29, $A10)-SUMPRODUCT(--(OBJEDNÁVKY!$C$8:$C$50=$B10),--(OBJEDNÁVKY!$E$8:$E$50&lt;=AF$6),--(OBJEDNÁVKY!$F$8:$F$50&gt;=AF$6),OBJEDNÁVKY!$D$8:$D$50))),"")</f>
        <v>4</v>
      </c>
      <c r="AG10" s="69">
        <f>IFERROR(IF($B10="","",IF(I_CH_CAL=2,SUMPRODUCT(--(OBJEDNÁVKY!$C$8:$C$50=$B10),--(OBJEDNÁVKY!$E$8:$E$50&lt;=AG$6),--(OBJEDNÁVKY!$F$8:$F$50&gt;=AG$6),OBJEDNÁVKY!$D$8:$D$50),INDEX(VYBAVENÍ!$C$8:$C$29, $A10)-SUMPRODUCT(--(OBJEDNÁVKY!$C$8:$C$50=$B10),--(OBJEDNÁVKY!$E$8:$E$50&lt;=AG$6),--(OBJEDNÁVKY!$F$8:$F$50&gt;=AG$6),OBJEDNÁVKY!$D$8:$D$50))),"")</f>
        <v>4</v>
      </c>
    </row>
    <row r="11" spans="1:33" ht="22.7" customHeight="1" x14ac:dyDescent="0.25">
      <c r="A11" s="66">
        <f t="shared" si="2"/>
        <v>4</v>
      </c>
      <c r="B11" s="67" t="str">
        <f t="shared" si="3"/>
        <v>cepín turistický</v>
      </c>
      <c r="C11" s="69">
        <f>IFERROR(IF($B11="","",IF(I_CH_CAL=2,SUMPRODUCT(--(OBJEDNÁVKY!$C$8:$C$50=$B11),--(OBJEDNÁVKY!$E$8:$E$50&lt;=C$6),--(OBJEDNÁVKY!$F$8:$F$50&gt;=C$6),OBJEDNÁVKY!$D$8:$D$50),INDEX(VYBAVENÍ!$C$8:$C$29, $A11)-SUMPRODUCT(--(OBJEDNÁVKY!$C$8:$C$50=$B11),--(OBJEDNÁVKY!$E$8:$E$50&lt;=C$6),--(OBJEDNÁVKY!$F$8:$F$50&gt;=C$6),OBJEDNÁVKY!$D$8:$D$50))),"")</f>
        <v>6</v>
      </c>
      <c r="D11" s="69">
        <f>IFERROR(IF($B11="","",IF(I_CH_CAL=2,SUMPRODUCT(--(OBJEDNÁVKY!$C$8:$C$50=$B11),--(OBJEDNÁVKY!$E$8:$E$50&lt;=D$6),--(OBJEDNÁVKY!$F$8:$F$50&gt;=D$6),OBJEDNÁVKY!$D$8:$D$50),INDEX(VYBAVENÍ!$C$8:$C$29, $A11)-SUMPRODUCT(--(OBJEDNÁVKY!$C$8:$C$50=$B11),--(OBJEDNÁVKY!$E$8:$E$50&lt;=D$6),--(OBJEDNÁVKY!$F$8:$F$50&gt;=D$6),OBJEDNÁVKY!$D$8:$D$50))),"")</f>
        <v>6</v>
      </c>
      <c r="E11" s="69">
        <f>IFERROR(IF($B11="","",IF(I_CH_CAL=2,SUMPRODUCT(--(OBJEDNÁVKY!$C$8:$C$50=$B11),--(OBJEDNÁVKY!$E$8:$E$50&lt;=E$6),--(OBJEDNÁVKY!$F$8:$F$50&gt;=E$6),OBJEDNÁVKY!$D$8:$D$50),INDEX(VYBAVENÍ!$C$8:$C$29, $A11)-SUMPRODUCT(--(OBJEDNÁVKY!$C$8:$C$50=$B11),--(OBJEDNÁVKY!$E$8:$E$50&lt;=E$6),--(OBJEDNÁVKY!$F$8:$F$50&gt;=E$6),OBJEDNÁVKY!$D$8:$D$50))),"")</f>
        <v>6</v>
      </c>
      <c r="F11" s="69">
        <f>IFERROR(IF($B11="","",IF(I_CH_CAL=2,SUMPRODUCT(--(OBJEDNÁVKY!$C$8:$C$50=$B11),--(OBJEDNÁVKY!$E$8:$E$50&lt;=F$6),--(OBJEDNÁVKY!$F$8:$F$50&gt;=F$6),OBJEDNÁVKY!$D$8:$D$50),INDEX(VYBAVENÍ!$C$8:$C$29, $A11)-SUMPRODUCT(--(OBJEDNÁVKY!$C$8:$C$50=$B11),--(OBJEDNÁVKY!$E$8:$E$50&lt;=F$6),--(OBJEDNÁVKY!$F$8:$F$50&gt;=F$6),OBJEDNÁVKY!$D$8:$D$50))),"")</f>
        <v>6</v>
      </c>
      <c r="G11" s="69">
        <f>IFERROR(IF($B11="","",IF(I_CH_CAL=2,SUMPRODUCT(--(OBJEDNÁVKY!$C$8:$C$50=$B11),--(OBJEDNÁVKY!$E$8:$E$50&lt;=G$6),--(OBJEDNÁVKY!$F$8:$F$50&gt;=G$6),OBJEDNÁVKY!$D$8:$D$50),INDEX(VYBAVENÍ!$C$8:$C$29, $A11)-SUMPRODUCT(--(OBJEDNÁVKY!$C$8:$C$50=$B11),--(OBJEDNÁVKY!$E$8:$E$50&lt;=G$6),--(OBJEDNÁVKY!$F$8:$F$50&gt;=G$6),OBJEDNÁVKY!$D$8:$D$50))),"")</f>
        <v>6</v>
      </c>
      <c r="H11" s="69">
        <f>IFERROR(IF($B11="","",IF(I_CH_CAL=2,SUMPRODUCT(--(OBJEDNÁVKY!$C$8:$C$50=$B11),--(OBJEDNÁVKY!$E$8:$E$50&lt;=H$6),--(OBJEDNÁVKY!$F$8:$F$50&gt;=H$6),OBJEDNÁVKY!$D$8:$D$50),INDEX(VYBAVENÍ!$C$8:$C$29, $A11)-SUMPRODUCT(--(OBJEDNÁVKY!$C$8:$C$50=$B11),--(OBJEDNÁVKY!$E$8:$E$50&lt;=H$6),--(OBJEDNÁVKY!$F$8:$F$50&gt;=H$6),OBJEDNÁVKY!$D$8:$D$50))),"")</f>
        <v>6</v>
      </c>
      <c r="I11" s="69">
        <f>IFERROR(IF($B11="","",IF(I_CH_CAL=2,SUMPRODUCT(--(OBJEDNÁVKY!$C$8:$C$50=$B11),--(OBJEDNÁVKY!$E$8:$E$50&lt;=I$6),--(OBJEDNÁVKY!$F$8:$F$50&gt;=I$6),OBJEDNÁVKY!$D$8:$D$50),INDEX(VYBAVENÍ!$C$8:$C$29, $A11)-SUMPRODUCT(--(OBJEDNÁVKY!$C$8:$C$50=$B11),--(OBJEDNÁVKY!$E$8:$E$50&lt;=I$6),--(OBJEDNÁVKY!$F$8:$F$50&gt;=I$6),OBJEDNÁVKY!$D$8:$D$50))),"")</f>
        <v>6</v>
      </c>
      <c r="J11" s="69">
        <f>IFERROR(IF($B11="","",IF(I_CH_CAL=2,SUMPRODUCT(--(OBJEDNÁVKY!$C$8:$C$50=$B11),--(OBJEDNÁVKY!$E$8:$E$50&lt;=J$6),--(OBJEDNÁVKY!$F$8:$F$50&gt;=J$6),OBJEDNÁVKY!$D$8:$D$50),INDEX(VYBAVENÍ!$C$8:$C$29, $A11)-SUMPRODUCT(--(OBJEDNÁVKY!$C$8:$C$50=$B11),--(OBJEDNÁVKY!$E$8:$E$50&lt;=J$6),--(OBJEDNÁVKY!$F$8:$F$50&gt;=J$6),OBJEDNÁVKY!$D$8:$D$50))),"")</f>
        <v>6</v>
      </c>
      <c r="K11" s="69">
        <f>IFERROR(IF($B11="","",IF(I_CH_CAL=2,SUMPRODUCT(--(OBJEDNÁVKY!$C$8:$C$50=$B11),--(OBJEDNÁVKY!$E$8:$E$50&lt;=K$6),--(OBJEDNÁVKY!$F$8:$F$50&gt;=K$6),OBJEDNÁVKY!$D$8:$D$50),INDEX(VYBAVENÍ!$C$8:$C$29, $A11)-SUMPRODUCT(--(OBJEDNÁVKY!$C$8:$C$50=$B11),--(OBJEDNÁVKY!$E$8:$E$50&lt;=K$6),--(OBJEDNÁVKY!$F$8:$F$50&gt;=K$6),OBJEDNÁVKY!$D$8:$D$50))),"")</f>
        <v>6</v>
      </c>
      <c r="L11" s="69">
        <f>IFERROR(IF($B11="","",IF(I_CH_CAL=2,SUMPRODUCT(--(OBJEDNÁVKY!$C$8:$C$50=$B11),--(OBJEDNÁVKY!$E$8:$E$50&lt;=L$6),--(OBJEDNÁVKY!$F$8:$F$50&gt;=L$6),OBJEDNÁVKY!$D$8:$D$50),INDEX(VYBAVENÍ!$C$8:$C$29, $A11)-SUMPRODUCT(--(OBJEDNÁVKY!$C$8:$C$50=$B11),--(OBJEDNÁVKY!$E$8:$E$50&lt;=L$6),--(OBJEDNÁVKY!$F$8:$F$50&gt;=L$6),OBJEDNÁVKY!$D$8:$D$50))),"")</f>
        <v>6</v>
      </c>
      <c r="M11" s="69">
        <f>IFERROR(IF($B11="","",IF(I_CH_CAL=2,SUMPRODUCT(--(OBJEDNÁVKY!$C$8:$C$50=$B11),--(OBJEDNÁVKY!$E$8:$E$50&lt;=M$6),--(OBJEDNÁVKY!$F$8:$F$50&gt;=M$6),OBJEDNÁVKY!$D$8:$D$50),INDEX(VYBAVENÍ!$C$8:$C$29, $A11)-SUMPRODUCT(--(OBJEDNÁVKY!$C$8:$C$50=$B11),--(OBJEDNÁVKY!$E$8:$E$50&lt;=M$6),--(OBJEDNÁVKY!$F$8:$F$50&gt;=M$6),OBJEDNÁVKY!$D$8:$D$50))),"")</f>
        <v>6</v>
      </c>
      <c r="N11" s="69">
        <f>IFERROR(IF($B11="","",IF(I_CH_CAL=2,SUMPRODUCT(--(OBJEDNÁVKY!$C$8:$C$50=$B11),--(OBJEDNÁVKY!$E$8:$E$50&lt;=N$6),--(OBJEDNÁVKY!$F$8:$F$50&gt;=N$6),OBJEDNÁVKY!$D$8:$D$50),INDEX(VYBAVENÍ!$C$8:$C$29, $A11)-SUMPRODUCT(--(OBJEDNÁVKY!$C$8:$C$50=$B11),--(OBJEDNÁVKY!$E$8:$E$50&lt;=N$6),--(OBJEDNÁVKY!$F$8:$F$50&gt;=N$6),OBJEDNÁVKY!$D$8:$D$50))),"")</f>
        <v>6</v>
      </c>
      <c r="O11" s="69">
        <f>IFERROR(IF($B11="","",IF(I_CH_CAL=2,SUMPRODUCT(--(OBJEDNÁVKY!$C$8:$C$50=$B11),--(OBJEDNÁVKY!$E$8:$E$50&lt;=O$6),--(OBJEDNÁVKY!$F$8:$F$50&gt;=O$6),OBJEDNÁVKY!$D$8:$D$50),INDEX(VYBAVENÍ!$C$8:$C$29, $A11)-SUMPRODUCT(--(OBJEDNÁVKY!$C$8:$C$50=$B11),--(OBJEDNÁVKY!$E$8:$E$50&lt;=O$6),--(OBJEDNÁVKY!$F$8:$F$50&gt;=O$6),OBJEDNÁVKY!$D$8:$D$50))),"")</f>
        <v>6</v>
      </c>
      <c r="P11" s="69">
        <f>IFERROR(IF($B11="","",IF(I_CH_CAL=2,SUMPRODUCT(--(OBJEDNÁVKY!$C$8:$C$50=$B11),--(OBJEDNÁVKY!$E$8:$E$50&lt;=P$6),--(OBJEDNÁVKY!$F$8:$F$50&gt;=P$6),OBJEDNÁVKY!$D$8:$D$50),INDEX(VYBAVENÍ!$C$8:$C$29, $A11)-SUMPRODUCT(--(OBJEDNÁVKY!$C$8:$C$50=$B11),--(OBJEDNÁVKY!$E$8:$E$50&lt;=P$6),--(OBJEDNÁVKY!$F$8:$F$50&gt;=P$6),OBJEDNÁVKY!$D$8:$D$50))),"")</f>
        <v>6</v>
      </c>
      <c r="Q11" s="69">
        <f>IFERROR(IF($B11="","",IF(I_CH_CAL=2,SUMPRODUCT(--(OBJEDNÁVKY!$C$8:$C$50=$B11),--(OBJEDNÁVKY!$E$8:$E$50&lt;=Q$6),--(OBJEDNÁVKY!$F$8:$F$50&gt;=Q$6),OBJEDNÁVKY!$D$8:$D$50),INDEX(VYBAVENÍ!$C$8:$C$29, $A11)-SUMPRODUCT(--(OBJEDNÁVKY!$C$8:$C$50=$B11),--(OBJEDNÁVKY!$E$8:$E$50&lt;=Q$6),--(OBJEDNÁVKY!$F$8:$F$50&gt;=Q$6),OBJEDNÁVKY!$D$8:$D$50))),"")</f>
        <v>6</v>
      </c>
      <c r="R11" s="69">
        <f>IFERROR(IF($B11="","",IF(I_CH_CAL=2,SUMPRODUCT(--(OBJEDNÁVKY!$C$8:$C$50=$B11),--(OBJEDNÁVKY!$E$8:$E$50&lt;=R$6),--(OBJEDNÁVKY!$F$8:$F$50&gt;=R$6),OBJEDNÁVKY!$D$8:$D$50),INDEX(VYBAVENÍ!$C$8:$C$29, $A11)-SUMPRODUCT(--(OBJEDNÁVKY!$C$8:$C$50=$B11),--(OBJEDNÁVKY!$E$8:$E$50&lt;=R$6),--(OBJEDNÁVKY!$F$8:$F$50&gt;=R$6),OBJEDNÁVKY!$D$8:$D$50))),"")</f>
        <v>6</v>
      </c>
      <c r="S11" s="69">
        <f>IFERROR(IF($B11="","",IF(I_CH_CAL=2,SUMPRODUCT(--(OBJEDNÁVKY!$C$8:$C$50=$B11),--(OBJEDNÁVKY!$E$8:$E$50&lt;=S$6),--(OBJEDNÁVKY!$F$8:$F$50&gt;=S$6),OBJEDNÁVKY!$D$8:$D$50),INDEX(VYBAVENÍ!$C$8:$C$29, $A11)-SUMPRODUCT(--(OBJEDNÁVKY!$C$8:$C$50=$B11),--(OBJEDNÁVKY!$E$8:$E$50&lt;=S$6),--(OBJEDNÁVKY!$F$8:$F$50&gt;=S$6),OBJEDNÁVKY!$D$8:$D$50))),"")</f>
        <v>6</v>
      </c>
      <c r="T11" s="69">
        <f>IFERROR(IF($B11="","",IF(I_CH_CAL=2,SUMPRODUCT(--(OBJEDNÁVKY!$C$8:$C$50=$B11),--(OBJEDNÁVKY!$E$8:$E$50&lt;=T$6),--(OBJEDNÁVKY!$F$8:$F$50&gt;=T$6),OBJEDNÁVKY!$D$8:$D$50),INDEX(VYBAVENÍ!$C$8:$C$29, $A11)-SUMPRODUCT(--(OBJEDNÁVKY!$C$8:$C$50=$B11),--(OBJEDNÁVKY!$E$8:$E$50&lt;=T$6),--(OBJEDNÁVKY!$F$8:$F$50&gt;=T$6),OBJEDNÁVKY!$D$8:$D$50))),"")</f>
        <v>6</v>
      </c>
      <c r="U11" s="69">
        <f>IFERROR(IF($B11="","",IF(I_CH_CAL=2,SUMPRODUCT(--(OBJEDNÁVKY!$C$8:$C$50=$B11),--(OBJEDNÁVKY!$E$8:$E$50&lt;=U$6),--(OBJEDNÁVKY!$F$8:$F$50&gt;=U$6),OBJEDNÁVKY!$D$8:$D$50),INDEX(VYBAVENÍ!$C$8:$C$29, $A11)-SUMPRODUCT(--(OBJEDNÁVKY!$C$8:$C$50=$B11),--(OBJEDNÁVKY!$E$8:$E$50&lt;=U$6),--(OBJEDNÁVKY!$F$8:$F$50&gt;=U$6),OBJEDNÁVKY!$D$8:$D$50))),"")</f>
        <v>6</v>
      </c>
      <c r="V11" s="69">
        <f>IFERROR(IF($B11="","",IF(I_CH_CAL=2,SUMPRODUCT(--(OBJEDNÁVKY!$C$8:$C$50=$B11),--(OBJEDNÁVKY!$E$8:$E$50&lt;=V$6),--(OBJEDNÁVKY!$F$8:$F$50&gt;=V$6),OBJEDNÁVKY!$D$8:$D$50),INDEX(VYBAVENÍ!$C$8:$C$29, $A11)-SUMPRODUCT(--(OBJEDNÁVKY!$C$8:$C$50=$B11),--(OBJEDNÁVKY!$E$8:$E$50&lt;=V$6),--(OBJEDNÁVKY!$F$8:$F$50&gt;=V$6),OBJEDNÁVKY!$D$8:$D$50))),"")</f>
        <v>6</v>
      </c>
      <c r="W11" s="69">
        <f>IFERROR(IF($B11="","",IF(I_CH_CAL=2,SUMPRODUCT(--(OBJEDNÁVKY!$C$8:$C$50=$B11),--(OBJEDNÁVKY!$E$8:$E$50&lt;=W$6),--(OBJEDNÁVKY!$F$8:$F$50&gt;=W$6),OBJEDNÁVKY!$D$8:$D$50),INDEX(VYBAVENÍ!$C$8:$C$29, $A11)-SUMPRODUCT(--(OBJEDNÁVKY!$C$8:$C$50=$B11),--(OBJEDNÁVKY!$E$8:$E$50&lt;=W$6),--(OBJEDNÁVKY!$F$8:$F$50&gt;=W$6),OBJEDNÁVKY!$D$8:$D$50))),"")</f>
        <v>6</v>
      </c>
      <c r="X11" s="69">
        <f>IFERROR(IF($B11="","",IF(I_CH_CAL=2,SUMPRODUCT(--(OBJEDNÁVKY!$C$8:$C$50=$B11),--(OBJEDNÁVKY!$E$8:$E$50&lt;=X$6),--(OBJEDNÁVKY!$F$8:$F$50&gt;=X$6),OBJEDNÁVKY!$D$8:$D$50),INDEX(VYBAVENÍ!$C$8:$C$29, $A11)-SUMPRODUCT(--(OBJEDNÁVKY!$C$8:$C$50=$B11),--(OBJEDNÁVKY!$E$8:$E$50&lt;=X$6),--(OBJEDNÁVKY!$F$8:$F$50&gt;=X$6),OBJEDNÁVKY!$D$8:$D$50))),"")</f>
        <v>6</v>
      </c>
      <c r="Y11" s="69">
        <f>IFERROR(IF($B11="","",IF(I_CH_CAL=2,SUMPRODUCT(--(OBJEDNÁVKY!$C$8:$C$50=$B11),--(OBJEDNÁVKY!$E$8:$E$50&lt;=Y$6),--(OBJEDNÁVKY!$F$8:$F$50&gt;=Y$6),OBJEDNÁVKY!$D$8:$D$50),INDEX(VYBAVENÍ!$C$8:$C$29, $A11)-SUMPRODUCT(--(OBJEDNÁVKY!$C$8:$C$50=$B11),--(OBJEDNÁVKY!$E$8:$E$50&lt;=Y$6),--(OBJEDNÁVKY!$F$8:$F$50&gt;=Y$6),OBJEDNÁVKY!$D$8:$D$50))),"")</f>
        <v>6</v>
      </c>
      <c r="Z11" s="69">
        <f>IFERROR(IF($B11="","",IF(I_CH_CAL=2,SUMPRODUCT(--(OBJEDNÁVKY!$C$8:$C$50=$B11),--(OBJEDNÁVKY!$E$8:$E$50&lt;=Z$6),--(OBJEDNÁVKY!$F$8:$F$50&gt;=Z$6),OBJEDNÁVKY!$D$8:$D$50),INDEX(VYBAVENÍ!$C$8:$C$29, $A11)-SUMPRODUCT(--(OBJEDNÁVKY!$C$8:$C$50=$B11),--(OBJEDNÁVKY!$E$8:$E$50&lt;=Z$6),--(OBJEDNÁVKY!$F$8:$F$50&gt;=Z$6),OBJEDNÁVKY!$D$8:$D$50))),"")</f>
        <v>6</v>
      </c>
      <c r="AA11" s="69">
        <f>IFERROR(IF($B11="","",IF(I_CH_CAL=2,SUMPRODUCT(--(OBJEDNÁVKY!$C$8:$C$50=$B11),--(OBJEDNÁVKY!$E$8:$E$50&lt;=AA$6),--(OBJEDNÁVKY!$F$8:$F$50&gt;=AA$6),OBJEDNÁVKY!$D$8:$D$50),INDEX(VYBAVENÍ!$C$8:$C$29, $A11)-SUMPRODUCT(--(OBJEDNÁVKY!$C$8:$C$50=$B11),--(OBJEDNÁVKY!$E$8:$E$50&lt;=AA$6),--(OBJEDNÁVKY!$F$8:$F$50&gt;=AA$6),OBJEDNÁVKY!$D$8:$D$50))),"")</f>
        <v>6</v>
      </c>
      <c r="AB11" s="69">
        <f>IFERROR(IF($B11="","",IF(I_CH_CAL=2,SUMPRODUCT(--(OBJEDNÁVKY!$C$8:$C$50=$B11),--(OBJEDNÁVKY!$E$8:$E$50&lt;=AB$6),--(OBJEDNÁVKY!$F$8:$F$50&gt;=AB$6),OBJEDNÁVKY!$D$8:$D$50),INDEX(VYBAVENÍ!$C$8:$C$29, $A11)-SUMPRODUCT(--(OBJEDNÁVKY!$C$8:$C$50=$B11),--(OBJEDNÁVKY!$E$8:$E$50&lt;=AB$6),--(OBJEDNÁVKY!$F$8:$F$50&gt;=AB$6),OBJEDNÁVKY!$D$8:$D$50))),"")</f>
        <v>6</v>
      </c>
      <c r="AC11" s="69">
        <f>IFERROR(IF($B11="","",IF(I_CH_CAL=2,SUMPRODUCT(--(OBJEDNÁVKY!$C$8:$C$50=$B11),--(OBJEDNÁVKY!$E$8:$E$50&lt;=AC$6),--(OBJEDNÁVKY!$F$8:$F$50&gt;=AC$6),OBJEDNÁVKY!$D$8:$D$50),INDEX(VYBAVENÍ!$C$8:$C$29, $A11)-SUMPRODUCT(--(OBJEDNÁVKY!$C$8:$C$50=$B11),--(OBJEDNÁVKY!$E$8:$E$50&lt;=AC$6),--(OBJEDNÁVKY!$F$8:$F$50&gt;=AC$6),OBJEDNÁVKY!$D$8:$D$50))),"")</f>
        <v>6</v>
      </c>
      <c r="AD11" s="69">
        <f>IFERROR(IF($B11="","",IF(I_CH_CAL=2,SUMPRODUCT(--(OBJEDNÁVKY!$C$8:$C$50=$B11),--(OBJEDNÁVKY!$E$8:$E$50&lt;=AD$6),--(OBJEDNÁVKY!$F$8:$F$50&gt;=AD$6),OBJEDNÁVKY!$D$8:$D$50),INDEX(VYBAVENÍ!$C$8:$C$29, $A11)-SUMPRODUCT(--(OBJEDNÁVKY!$C$8:$C$50=$B11),--(OBJEDNÁVKY!$E$8:$E$50&lt;=AD$6),--(OBJEDNÁVKY!$F$8:$F$50&gt;=AD$6),OBJEDNÁVKY!$D$8:$D$50))),"")</f>
        <v>6</v>
      </c>
      <c r="AE11" s="69">
        <f>IFERROR(IF($B11="","",IF(I_CH_CAL=2,SUMPRODUCT(--(OBJEDNÁVKY!$C$8:$C$50=$B11),--(OBJEDNÁVKY!$E$8:$E$50&lt;=AE$6),--(OBJEDNÁVKY!$F$8:$F$50&gt;=AE$6),OBJEDNÁVKY!$D$8:$D$50),INDEX(VYBAVENÍ!$C$8:$C$29, $A11)-SUMPRODUCT(--(OBJEDNÁVKY!$C$8:$C$50=$B11),--(OBJEDNÁVKY!$E$8:$E$50&lt;=AE$6),--(OBJEDNÁVKY!$F$8:$F$50&gt;=AE$6),OBJEDNÁVKY!$D$8:$D$50))),"")</f>
        <v>6</v>
      </c>
      <c r="AF11" s="69">
        <f>IFERROR(IF($B11="","",IF(I_CH_CAL=2,SUMPRODUCT(--(OBJEDNÁVKY!$C$8:$C$50=$B11),--(OBJEDNÁVKY!$E$8:$E$50&lt;=AF$6),--(OBJEDNÁVKY!$F$8:$F$50&gt;=AF$6),OBJEDNÁVKY!$D$8:$D$50),INDEX(VYBAVENÍ!$C$8:$C$29, $A11)-SUMPRODUCT(--(OBJEDNÁVKY!$C$8:$C$50=$B11),--(OBJEDNÁVKY!$E$8:$E$50&lt;=AF$6),--(OBJEDNÁVKY!$F$8:$F$50&gt;=AF$6),OBJEDNÁVKY!$D$8:$D$50))),"")</f>
        <v>6</v>
      </c>
      <c r="AG11" s="69">
        <f>IFERROR(IF($B11="","",IF(I_CH_CAL=2,SUMPRODUCT(--(OBJEDNÁVKY!$C$8:$C$50=$B11),--(OBJEDNÁVKY!$E$8:$E$50&lt;=AG$6),--(OBJEDNÁVKY!$F$8:$F$50&gt;=AG$6),OBJEDNÁVKY!$D$8:$D$50),INDEX(VYBAVENÍ!$C$8:$C$29, $A11)-SUMPRODUCT(--(OBJEDNÁVKY!$C$8:$C$50=$B11),--(OBJEDNÁVKY!$E$8:$E$50&lt;=AG$6),--(OBJEDNÁVKY!$F$8:$F$50&gt;=AG$6),OBJEDNÁVKY!$D$8:$D$50))),"")</f>
        <v>6</v>
      </c>
    </row>
    <row r="12" spans="1:33" ht="22.7" customHeight="1" x14ac:dyDescent="0.25">
      <c r="A12" s="66">
        <f t="shared" si="2"/>
        <v>5</v>
      </c>
      <c r="B12" s="67" t="str">
        <f t="shared" si="3"/>
        <v>mačky lezecké</v>
      </c>
      <c r="C12" s="69">
        <f>IFERROR(IF($B12="","",IF(I_CH_CAL=2,SUMPRODUCT(--(OBJEDNÁVKY!$C$8:$C$50=$B12),--(OBJEDNÁVKY!$E$8:$E$50&lt;=C$6),--(OBJEDNÁVKY!$F$8:$F$50&gt;=C$6),OBJEDNÁVKY!$D$8:$D$50),INDEX(VYBAVENÍ!$C$8:$C$29, $A12)-SUMPRODUCT(--(OBJEDNÁVKY!$C$8:$C$50=$B12),--(OBJEDNÁVKY!$E$8:$E$50&lt;=C$6),--(OBJEDNÁVKY!$F$8:$F$50&gt;=C$6),OBJEDNÁVKY!$D$8:$D$50))),"")</f>
        <v>0</v>
      </c>
      <c r="D12" s="69">
        <f>IFERROR(IF($B12="","",IF(I_CH_CAL=2,SUMPRODUCT(--(OBJEDNÁVKY!$C$8:$C$50=$B12),--(OBJEDNÁVKY!$E$8:$E$50&lt;=D$6),--(OBJEDNÁVKY!$F$8:$F$50&gt;=D$6),OBJEDNÁVKY!$D$8:$D$50),INDEX(VYBAVENÍ!$C$8:$C$29, $A12)-SUMPRODUCT(--(OBJEDNÁVKY!$C$8:$C$50=$B12),--(OBJEDNÁVKY!$E$8:$E$50&lt;=D$6),--(OBJEDNÁVKY!$F$8:$F$50&gt;=D$6),OBJEDNÁVKY!$D$8:$D$50))),"")</f>
        <v>0</v>
      </c>
      <c r="E12" s="69">
        <f>IFERROR(IF($B12="","",IF(I_CH_CAL=2,SUMPRODUCT(--(OBJEDNÁVKY!$C$8:$C$50=$B12),--(OBJEDNÁVKY!$E$8:$E$50&lt;=E$6),--(OBJEDNÁVKY!$F$8:$F$50&gt;=E$6),OBJEDNÁVKY!$D$8:$D$50),INDEX(VYBAVENÍ!$C$8:$C$29, $A12)-SUMPRODUCT(--(OBJEDNÁVKY!$C$8:$C$50=$B12),--(OBJEDNÁVKY!$E$8:$E$50&lt;=E$6),--(OBJEDNÁVKY!$F$8:$F$50&gt;=E$6),OBJEDNÁVKY!$D$8:$D$50))),"")</f>
        <v>2</v>
      </c>
      <c r="F12" s="69">
        <f>IFERROR(IF($B12="","",IF(I_CH_CAL=2,SUMPRODUCT(--(OBJEDNÁVKY!$C$8:$C$50=$B12),--(OBJEDNÁVKY!$E$8:$E$50&lt;=F$6),--(OBJEDNÁVKY!$F$8:$F$50&gt;=F$6),OBJEDNÁVKY!$D$8:$D$50),INDEX(VYBAVENÍ!$C$8:$C$29, $A12)-SUMPRODUCT(--(OBJEDNÁVKY!$C$8:$C$50=$B12),--(OBJEDNÁVKY!$E$8:$E$50&lt;=F$6),--(OBJEDNÁVKY!$F$8:$F$50&gt;=F$6),OBJEDNÁVKY!$D$8:$D$50))),"")</f>
        <v>2</v>
      </c>
      <c r="G12" s="69">
        <f>IFERROR(IF($B12="","",IF(I_CH_CAL=2,SUMPRODUCT(--(OBJEDNÁVKY!$C$8:$C$50=$B12),--(OBJEDNÁVKY!$E$8:$E$50&lt;=G$6),--(OBJEDNÁVKY!$F$8:$F$50&gt;=G$6),OBJEDNÁVKY!$D$8:$D$50),INDEX(VYBAVENÍ!$C$8:$C$29, $A12)-SUMPRODUCT(--(OBJEDNÁVKY!$C$8:$C$50=$B12),--(OBJEDNÁVKY!$E$8:$E$50&lt;=G$6),--(OBJEDNÁVKY!$F$8:$F$50&gt;=G$6),OBJEDNÁVKY!$D$8:$D$50))),"")</f>
        <v>2</v>
      </c>
      <c r="H12" s="69">
        <f>IFERROR(IF($B12="","",IF(I_CH_CAL=2,SUMPRODUCT(--(OBJEDNÁVKY!$C$8:$C$50=$B12),--(OBJEDNÁVKY!$E$8:$E$50&lt;=H$6),--(OBJEDNÁVKY!$F$8:$F$50&gt;=H$6),OBJEDNÁVKY!$D$8:$D$50),INDEX(VYBAVENÍ!$C$8:$C$29, $A12)-SUMPRODUCT(--(OBJEDNÁVKY!$C$8:$C$50=$B12),--(OBJEDNÁVKY!$E$8:$E$50&lt;=H$6),--(OBJEDNÁVKY!$F$8:$F$50&gt;=H$6),OBJEDNÁVKY!$D$8:$D$50))),"")</f>
        <v>2</v>
      </c>
      <c r="I12" s="69">
        <f>IFERROR(IF($B12="","",IF(I_CH_CAL=2,SUMPRODUCT(--(OBJEDNÁVKY!$C$8:$C$50=$B12),--(OBJEDNÁVKY!$E$8:$E$50&lt;=I$6),--(OBJEDNÁVKY!$F$8:$F$50&gt;=I$6),OBJEDNÁVKY!$D$8:$D$50),INDEX(VYBAVENÍ!$C$8:$C$29, $A12)-SUMPRODUCT(--(OBJEDNÁVKY!$C$8:$C$50=$B12),--(OBJEDNÁVKY!$E$8:$E$50&lt;=I$6),--(OBJEDNÁVKY!$F$8:$F$50&gt;=I$6),OBJEDNÁVKY!$D$8:$D$50))),"")</f>
        <v>2</v>
      </c>
      <c r="J12" s="69">
        <f>IFERROR(IF($B12="","",IF(I_CH_CAL=2,SUMPRODUCT(--(OBJEDNÁVKY!$C$8:$C$50=$B12),--(OBJEDNÁVKY!$E$8:$E$50&lt;=J$6),--(OBJEDNÁVKY!$F$8:$F$50&gt;=J$6),OBJEDNÁVKY!$D$8:$D$50),INDEX(VYBAVENÍ!$C$8:$C$29, $A12)-SUMPRODUCT(--(OBJEDNÁVKY!$C$8:$C$50=$B12),--(OBJEDNÁVKY!$E$8:$E$50&lt;=J$6),--(OBJEDNÁVKY!$F$8:$F$50&gt;=J$6),OBJEDNÁVKY!$D$8:$D$50))),"")</f>
        <v>2</v>
      </c>
      <c r="K12" s="69">
        <f>IFERROR(IF($B12="","",IF(I_CH_CAL=2,SUMPRODUCT(--(OBJEDNÁVKY!$C$8:$C$50=$B12),--(OBJEDNÁVKY!$E$8:$E$50&lt;=K$6),--(OBJEDNÁVKY!$F$8:$F$50&gt;=K$6),OBJEDNÁVKY!$D$8:$D$50),INDEX(VYBAVENÍ!$C$8:$C$29, $A12)-SUMPRODUCT(--(OBJEDNÁVKY!$C$8:$C$50=$B12),--(OBJEDNÁVKY!$E$8:$E$50&lt;=K$6),--(OBJEDNÁVKY!$F$8:$F$50&gt;=K$6),OBJEDNÁVKY!$D$8:$D$50))),"")</f>
        <v>2</v>
      </c>
      <c r="L12" s="69">
        <f>IFERROR(IF($B12="","",IF(I_CH_CAL=2,SUMPRODUCT(--(OBJEDNÁVKY!$C$8:$C$50=$B12),--(OBJEDNÁVKY!$E$8:$E$50&lt;=L$6),--(OBJEDNÁVKY!$F$8:$F$50&gt;=L$6),OBJEDNÁVKY!$D$8:$D$50),INDEX(VYBAVENÍ!$C$8:$C$29, $A12)-SUMPRODUCT(--(OBJEDNÁVKY!$C$8:$C$50=$B12),--(OBJEDNÁVKY!$E$8:$E$50&lt;=L$6),--(OBJEDNÁVKY!$F$8:$F$50&gt;=L$6),OBJEDNÁVKY!$D$8:$D$50))),"")</f>
        <v>2</v>
      </c>
      <c r="M12" s="69">
        <f>IFERROR(IF($B12="","",IF(I_CH_CAL=2,SUMPRODUCT(--(OBJEDNÁVKY!$C$8:$C$50=$B12),--(OBJEDNÁVKY!$E$8:$E$50&lt;=M$6),--(OBJEDNÁVKY!$F$8:$F$50&gt;=M$6),OBJEDNÁVKY!$D$8:$D$50),INDEX(VYBAVENÍ!$C$8:$C$29, $A12)-SUMPRODUCT(--(OBJEDNÁVKY!$C$8:$C$50=$B12),--(OBJEDNÁVKY!$E$8:$E$50&lt;=M$6),--(OBJEDNÁVKY!$F$8:$F$50&gt;=M$6),OBJEDNÁVKY!$D$8:$D$50))),"")</f>
        <v>2</v>
      </c>
      <c r="N12" s="69">
        <f>IFERROR(IF($B12="","",IF(I_CH_CAL=2,SUMPRODUCT(--(OBJEDNÁVKY!$C$8:$C$50=$B12),--(OBJEDNÁVKY!$E$8:$E$50&lt;=N$6),--(OBJEDNÁVKY!$F$8:$F$50&gt;=N$6),OBJEDNÁVKY!$D$8:$D$50),INDEX(VYBAVENÍ!$C$8:$C$29, $A12)-SUMPRODUCT(--(OBJEDNÁVKY!$C$8:$C$50=$B12),--(OBJEDNÁVKY!$E$8:$E$50&lt;=N$6),--(OBJEDNÁVKY!$F$8:$F$50&gt;=N$6),OBJEDNÁVKY!$D$8:$D$50))),"")</f>
        <v>2</v>
      </c>
      <c r="O12" s="69">
        <f>IFERROR(IF($B12="","",IF(I_CH_CAL=2,SUMPRODUCT(--(OBJEDNÁVKY!$C$8:$C$50=$B12),--(OBJEDNÁVKY!$E$8:$E$50&lt;=O$6),--(OBJEDNÁVKY!$F$8:$F$50&gt;=O$6),OBJEDNÁVKY!$D$8:$D$50),INDEX(VYBAVENÍ!$C$8:$C$29, $A12)-SUMPRODUCT(--(OBJEDNÁVKY!$C$8:$C$50=$B12),--(OBJEDNÁVKY!$E$8:$E$50&lt;=O$6),--(OBJEDNÁVKY!$F$8:$F$50&gt;=O$6),OBJEDNÁVKY!$D$8:$D$50))),"")</f>
        <v>2</v>
      </c>
      <c r="P12" s="69">
        <f>IFERROR(IF($B12="","",IF(I_CH_CAL=2,SUMPRODUCT(--(OBJEDNÁVKY!$C$8:$C$50=$B12),--(OBJEDNÁVKY!$E$8:$E$50&lt;=P$6),--(OBJEDNÁVKY!$F$8:$F$50&gt;=P$6),OBJEDNÁVKY!$D$8:$D$50),INDEX(VYBAVENÍ!$C$8:$C$29, $A12)-SUMPRODUCT(--(OBJEDNÁVKY!$C$8:$C$50=$B12),--(OBJEDNÁVKY!$E$8:$E$50&lt;=P$6),--(OBJEDNÁVKY!$F$8:$F$50&gt;=P$6),OBJEDNÁVKY!$D$8:$D$50))),"")</f>
        <v>2</v>
      </c>
      <c r="Q12" s="69">
        <f>IFERROR(IF($B12="","",IF(I_CH_CAL=2,SUMPRODUCT(--(OBJEDNÁVKY!$C$8:$C$50=$B12),--(OBJEDNÁVKY!$E$8:$E$50&lt;=Q$6),--(OBJEDNÁVKY!$F$8:$F$50&gt;=Q$6),OBJEDNÁVKY!$D$8:$D$50),INDEX(VYBAVENÍ!$C$8:$C$29, $A12)-SUMPRODUCT(--(OBJEDNÁVKY!$C$8:$C$50=$B12),--(OBJEDNÁVKY!$E$8:$E$50&lt;=Q$6),--(OBJEDNÁVKY!$F$8:$F$50&gt;=Q$6),OBJEDNÁVKY!$D$8:$D$50))),"")</f>
        <v>2</v>
      </c>
      <c r="R12" s="69">
        <f>IFERROR(IF($B12="","",IF(I_CH_CAL=2,SUMPRODUCT(--(OBJEDNÁVKY!$C$8:$C$50=$B12),--(OBJEDNÁVKY!$E$8:$E$50&lt;=R$6),--(OBJEDNÁVKY!$F$8:$F$50&gt;=R$6),OBJEDNÁVKY!$D$8:$D$50),INDEX(VYBAVENÍ!$C$8:$C$29, $A12)-SUMPRODUCT(--(OBJEDNÁVKY!$C$8:$C$50=$B12),--(OBJEDNÁVKY!$E$8:$E$50&lt;=R$6),--(OBJEDNÁVKY!$F$8:$F$50&gt;=R$6),OBJEDNÁVKY!$D$8:$D$50))),"")</f>
        <v>2</v>
      </c>
      <c r="S12" s="69">
        <f>IFERROR(IF($B12="","",IF(I_CH_CAL=2,SUMPRODUCT(--(OBJEDNÁVKY!$C$8:$C$50=$B12),--(OBJEDNÁVKY!$E$8:$E$50&lt;=S$6),--(OBJEDNÁVKY!$F$8:$F$50&gt;=S$6),OBJEDNÁVKY!$D$8:$D$50),INDEX(VYBAVENÍ!$C$8:$C$29, $A12)-SUMPRODUCT(--(OBJEDNÁVKY!$C$8:$C$50=$B12),--(OBJEDNÁVKY!$E$8:$E$50&lt;=S$6),--(OBJEDNÁVKY!$F$8:$F$50&gt;=S$6),OBJEDNÁVKY!$D$8:$D$50))),"")</f>
        <v>2</v>
      </c>
      <c r="T12" s="69">
        <f>IFERROR(IF($B12="","",IF(I_CH_CAL=2,SUMPRODUCT(--(OBJEDNÁVKY!$C$8:$C$50=$B12),--(OBJEDNÁVKY!$E$8:$E$50&lt;=T$6),--(OBJEDNÁVKY!$F$8:$F$50&gt;=T$6),OBJEDNÁVKY!$D$8:$D$50),INDEX(VYBAVENÍ!$C$8:$C$29, $A12)-SUMPRODUCT(--(OBJEDNÁVKY!$C$8:$C$50=$B12),--(OBJEDNÁVKY!$E$8:$E$50&lt;=T$6),--(OBJEDNÁVKY!$F$8:$F$50&gt;=T$6),OBJEDNÁVKY!$D$8:$D$50))),"")</f>
        <v>2</v>
      </c>
      <c r="U12" s="69">
        <f>IFERROR(IF($B12="","",IF(I_CH_CAL=2,SUMPRODUCT(--(OBJEDNÁVKY!$C$8:$C$50=$B12),--(OBJEDNÁVKY!$E$8:$E$50&lt;=U$6),--(OBJEDNÁVKY!$F$8:$F$50&gt;=U$6),OBJEDNÁVKY!$D$8:$D$50),INDEX(VYBAVENÍ!$C$8:$C$29, $A12)-SUMPRODUCT(--(OBJEDNÁVKY!$C$8:$C$50=$B12),--(OBJEDNÁVKY!$E$8:$E$50&lt;=U$6),--(OBJEDNÁVKY!$F$8:$F$50&gt;=U$6),OBJEDNÁVKY!$D$8:$D$50))),"")</f>
        <v>2</v>
      </c>
      <c r="V12" s="69">
        <f>IFERROR(IF($B12="","",IF(I_CH_CAL=2,SUMPRODUCT(--(OBJEDNÁVKY!$C$8:$C$50=$B12),--(OBJEDNÁVKY!$E$8:$E$50&lt;=V$6),--(OBJEDNÁVKY!$F$8:$F$50&gt;=V$6),OBJEDNÁVKY!$D$8:$D$50),INDEX(VYBAVENÍ!$C$8:$C$29, $A12)-SUMPRODUCT(--(OBJEDNÁVKY!$C$8:$C$50=$B12),--(OBJEDNÁVKY!$E$8:$E$50&lt;=V$6),--(OBJEDNÁVKY!$F$8:$F$50&gt;=V$6),OBJEDNÁVKY!$D$8:$D$50))),"")</f>
        <v>2</v>
      </c>
      <c r="W12" s="69">
        <f>IFERROR(IF($B12="","",IF(I_CH_CAL=2,SUMPRODUCT(--(OBJEDNÁVKY!$C$8:$C$50=$B12),--(OBJEDNÁVKY!$E$8:$E$50&lt;=W$6),--(OBJEDNÁVKY!$F$8:$F$50&gt;=W$6),OBJEDNÁVKY!$D$8:$D$50),INDEX(VYBAVENÍ!$C$8:$C$29, $A12)-SUMPRODUCT(--(OBJEDNÁVKY!$C$8:$C$50=$B12),--(OBJEDNÁVKY!$E$8:$E$50&lt;=W$6),--(OBJEDNÁVKY!$F$8:$F$50&gt;=W$6),OBJEDNÁVKY!$D$8:$D$50))),"")</f>
        <v>2</v>
      </c>
      <c r="X12" s="69">
        <f>IFERROR(IF($B12="","",IF(I_CH_CAL=2,SUMPRODUCT(--(OBJEDNÁVKY!$C$8:$C$50=$B12),--(OBJEDNÁVKY!$E$8:$E$50&lt;=X$6),--(OBJEDNÁVKY!$F$8:$F$50&gt;=X$6),OBJEDNÁVKY!$D$8:$D$50),INDEX(VYBAVENÍ!$C$8:$C$29, $A12)-SUMPRODUCT(--(OBJEDNÁVKY!$C$8:$C$50=$B12),--(OBJEDNÁVKY!$E$8:$E$50&lt;=X$6),--(OBJEDNÁVKY!$F$8:$F$50&gt;=X$6),OBJEDNÁVKY!$D$8:$D$50))),"")</f>
        <v>2</v>
      </c>
      <c r="Y12" s="69">
        <f>IFERROR(IF($B12="","",IF(I_CH_CAL=2,SUMPRODUCT(--(OBJEDNÁVKY!$C$8:$C$50=$B12),--(OBJEDNÁVKY!$E$8:$E$50&lt;=Y$6),--(OBJEDNÁVKY!$F$8:$F$50&gt;=Y$6),OBJEDNÁVKY!$D$8:$D$50),INDEX(VYBAVENÍ!$C$8:$C$29, $A12)-SUMPRODUCT(--(OBJEDNÁVKY!$C$8:$C$50=$B12),--(OBJEDNÁVKY!$E$8:$E$50&lt;=Y$6),--(OBJEDNÁVKY!$F$8:$F$50&gt;=Y$6),OBJEDNÁVKY!$D$8:$D$50))),"")</f>
        <v>2</v>
      </c>
      <c r="Z12" s="69">
        <f>IFERROR(IF($B12="","",IF(I_CH_CAL=2,SUMPRODUCT(--(OBJEDNÁVKY!$C$8:$C$50=$B12),--(OBJEDNÁVKY!$E$8:$E$50&lt;=Z$6),--(OBJEDNÁVKY!$F$8:$F$50&gt;=Z$6),OBJEDNÁVKY!$D$8:$D$50),INDEX(VYBAVENÍ!$C$8:$C$29, $A12)-SUMPRODUCT(--(OBJEDNÁVKY!$C$8:$C$50=$B12),--(OBJEDNÁVKY!$E$8:$E$50&lt;=Z$6),--(OBJEDNÁVKY!$F$8:$F$50&gt;=Z$6),OBJEDNÁVKY!$D$8:$D$50))),"")</f>
        <v>2</v>
      </c>
      <c r="AA12" s="69">
        <f>IFERROR(IF($B12="","",IF(I_CH_CAL=2,SUMPRODUCT(--(OBJEDNÁVKY!$C$8:$C$50=$B12),--(OBJEDNÁVKY!$E$8:$E$50&lt;=AA$6),--(OBJEDNÁVKY!$F$8:$F$50&gt;=AA$6),OBJEDNÁVKY!$D$8:$D$50),INDEX(VYBAVENÍ!$C$8:$C$29, $A12)-SUMPRODUCT(--(OBJEDNÁVKY!$C$8:$C$50=$B12),--(OBJEDNÁVKY!$E$8:$E$50&lt;=AA$6),--(OBJEDNÁVKY!$F$8:$F$50&gt;=AA$6),OBJEDNÁVKY!$D$8:$D$50))),"")</f>
        <v>2</v>
      </c>
      <c r="AB12" s="69">
        <f>IFERROR(IF($B12="","",IF(I_CH_CAL=2,SUMPRODUCT(--(OBJEDNÁVKY!$C$8:$C$50=$B12),--(OBJEDNÁVKY!$E$8:$E$50&lt;=AB$6),--(OBJEDNÁVKY!$F$8:$F$50&gt;=AB$6),OBJEDNÁVKY!$D$8:$D$50),INDEX(VYBAVENÍ!$C$8:$C$29, $A12)-SUMPRODUCT(--(OBJEDNÁVKY!$C$8:$C$50=$B12),--(OBJEDNÁVKY!$E$8:$E$50&lt;=AB$6),--(OBJEDNÁVKY!$F$8:$F$50&gt;=AB$6),OBJEDNÁVKY!$D$8:$D$50))),"")</f>
        <v>2</v>
      </c>
      <c r="AC12" s="69">
        <f>IFERROR(IF($B12="","",IF(I_CH_CAL=2,SUMPRODUCT(--(OBJEDNÁVKY!$C$8:$C$50=$B12),--(OBJEDNÁVKY!$E$8:$E$50&lt;=AC$6),--(OBJEDNÁVKY!$F$8:$F$50&gt;=AC$6),OBJEDNÁVKY!$D$8:$D$50),INDEX(VYBAVENÍ!$C$8:$C$29, $A12)-SUMPRODUCT(--(OBJEDNÁVKY!$C$8:$C$50=$B12),--(OBJEDNÁVKY!$E$8:$E$50&lt;=AC$6),--(OBJEDNÁVKY!$F$8:$F$50&gt;=AC$6),OBJEDNÁVKY!$D$8:$D$50))),"")</f>
        <v>2</v>
      </c>
      <c r="AD12" s="69">
        <f>IFERROR(IF($B12="","",IF(I_CH_CAL=2,SUMPRODUCT(--(OBJEDNÁVKY!$C$8:$C$50=$B12),--(OBJEDNÁVKY!$E$8:$E$50&lt;=AD$6),--(OBJEDNÁVKY!$F$8:$F$50&gt;=AD$6),OBJEDNÁVKY!$D$8:$D$50),INDEX(VYBAVENÍ!$C$8:$C$29, $A12)-SUMPRODUCT(--(OBJEDNÁVKY!$C$8:$C$50=$B12),--(OBJEDNÁVKY!$E$8:$E$50&lt;=AD$6),--(OBJEDNÁVKY!$F$8:$F$50&gt;=AD$6),OBJEDNÁVKY!$D$8:$D$50))),"")</f>
        <v>2</v>
      </c>
      <c r="AE12" s="69">
        <f>IFERROR(IF($B12="","",IF(I_CH_CAL=2,SUMPRODUCT(--(OBJEDNÁVKY!$C$8:$C$50=$B12),--(OBJEDNÁVKY!$E$8:$E$50&lt;=AE$6),--(OBJEDNÁVKY!$F$8:$F$50&gt;=AE$6),OBJEDNÁVKY!$D$8:$D$50),INDEX(VYBAVENÍ!$C$8:$C$29, $A12)-SUMPRODUCT(--(OBJEDNÁVKY!$C$8:$C$50=$B12),--(OBJEDNÁVKY!$E$8:$E$50&lt;=AE$6),--(OBJEDNÁVKY!$F$8:$F$50&gt;=AE$6),OBJEDNÁVKY!$D$8:$D$50))),"")</f>
        <v>2</v>
      </c>
      <c r="AF12" s="69">
        <f>IFERROR(IF($B12="","",IF(I_CH_CAL=2,SUMPRODUCT(--(OBJEDNÁVKY!$C$8:$C$50=$B12),--(OBJEDNÁVKY!$E$8:$E$50&lt;=AF$6),--(OBJEDNÁVKY!$F$8:$F$50&gt;=AF$6),OBJEDNÁVKY!$D$8:$D$50),INDEX(VYBAVENÍ!$C$8:$C$29, $A12)-SUMPRODUCT(--(OBJEDNÁVKY!$C$8:$C$50=$B12),--(OBJEDNÁVKY!$E$8:$E$50&lt;=AF$6),--(OBJEDNÁVKY!$F$8:$F$50&gt;=AF$6),OBJEDNÁVKY!$D$8:$D$50))),"")</f>
        <v>2</v>
      </c>
      <c r="AG12" s="69">
        <f>IFERROR(IF($B12="","",IF(I_CH_CAL=2,SUMPRODUCT(--(OBJEDNÁVKY!$C$8:$C$50=$B12),--(OBJEDNÁVKY!$E$8:$E$50&lt;=AG$6),--(OBJEDNÁVKY!$F$8:$F$50&gt;=AG$6),OBJEDNÁVKY!$D$8:$D$50),INDEX(VYBAVENÍ!$C$8:$C$29, $A12)-SUMPRODUCT(--(OBJEDNÁVKY!$C$8:$C$50=$B12),--(OBJEDNÁVKY!$E$8:$E$50&lt;=AG$6),--(OBJEDNÁVKY!$F$8:$F$50&gt;=AG$6),OBJEDNÁVKY!$D$8:$D$50))),"")</f>
        <v>2</v>
      </c>
    </row>
    <row r="13" spans="1:33" ht="22.7" customHeight="1" x14ac:dyDescent="0.25">
      <c r="A13" s="66">
        <f t="shared" si="2"/>
        <v>6</v>
      </c>
      <c r="B13" s="67" t="str">
        <f t="shared" si="3"/>
        <v>cepín lezecký</v>
      </c>
      <c r="C13" s="69">
        <f>IFERROR(IF($B13="","",IF(I_CH_CAL=2,SUMPRODUCT(--(OBJEDNÁVKY!$C$8:$C$50=$B13),--(OBJEDNÁVKY!$E$8:$E$50&lt;=C$6),--(OBJEDNÁVKY!$F$8:$F$50&gt;=C$6),OBJEDNÁVKY!$D$8:$D$50),INDEX(VYBAVENÍ!$C$8:$C$29, $A13)-SUMPRODUCT(--(OBJEDNÁVKY!$C$8:$C$50=$B13),--(OBJEDNÁVKY!$E$8:$E$50&lt;=C$6),--(OBJEDNÁVKY!$F$8:$F$50&gt;=C$6),OBJEDNÁVKY!$D$8:$D$50))),"")</f>
        <v>2</v>
      </c>
      <c r="D13" s="69">
        <f>IFERROR(IF($B13="","",IF(I_CH_CAL=2,SUMPRODUCT(--(OBJEDNÁVKY!$C$8:$C$50=$B13),--(OBJEDNÁVKY!$E$8:$E$50&lt;=D$6),--(OBJEDNÁVKY!$F$8:$F$50&gt;=D$6),OBJEDNÁVKY!$D$8:$D$50),INDEX(VYBAVENÍ!$C$8:$C$29, $A13)-SUMPRODUCT(--(OBJEDNÁVKY!$C$8:$C$50=$B13),--(OBJEDNÁVKY!$E$8:$E$50&lt;=D$6),--(OBJEDNÁVKY!$F$8:$F$50&gt;=D$6),OBJEDNÁVKY!$D$8:$D$50))),"")</f>
        <v>2</v>
      </c>
      <c r="E13" s="69">
        <f>IFERROR(IF($B13="","",IF(I_CH_CAL=2,SUMPRODUCT(--(OBJEDNÁVKY!$C$8:$C$50=$B13),--(OBJEDNÁVKY!$E$8:$E$50&lt;=E$6),--(OBJEDNÁVKY!$F$8:$F$50&gt;=E$6),OBJEDNÁVKY!$D$8:$D$50),INDEX(VYBAVENÍ!$C$8:$C$29, $A13)-SUMPRODUCT(--(OBJEDNÁVKY!$C$8:$C$50=$B13),--(OBJEDNÁVKY!$E$8:$E$50&lt;=E$6),--(OBJEDNÁVKY!$F$8:$F$50&gt;=E$6),OBJEDNÁVKY!$D$8:$D$50))),"")</f>
        <v>4</v>
      </c>
      <c r="F13" s="69">
        <f>IFERROR(IF($B13="","",IF(I_CH_CAL=2,SUMPRODUCT(--(OBJEDNÁVKY!$C$8:$C$50=$B13),--(OBJEDNÁVKY!$E$8:$E$50&lt;=F$6),--(OBJEDNÁVKY!$F$8:$F$50&gt;=F$6),OBJEDNÁVKY!$D$8:$D$50),INDEX(VYBAVENÍ!$C$8:$C$29, $A13)-SUMPRODUCT(--(OBJEDNÁVKY!$C$8:$C$50=$B13),--(OBJEDNÁVKY!$E$8:$E$50&lt;=F$6),--(OBJEDNÁVKY!$F$8:$F$50&gt;=F$6),OBJEDNÁVKY!$D$8:$D$50))),"")</f>
        <v>4</v>
      </c>
      <c r="G13" s="69">
        <f>IFERROR(IF($B13="","",IF(I_CH_CAL=2,SUMPRODUCT(--(OBJEDNÁVKY!$C$8:$C$50=$B13),--(OBJEDNÁVKY!$E$8:$E$50&lt;=G$6),--(OBJEDNÁVKY!$F$8:$F$50&gt;=G$6),OBJEDNÁVKY!$D$8:$D$50),INDEX(VYBAVENÍ!$C$8:$C$29, $A13)-SUMPRODUCT(--(OBJEDNÁVKY!$C$8:$C$50=$B13),--(OBJEDNÁVKY!$E$8:$E$50&lt;=G$6),--(OBJEDNÁVKY!$F$8:$F$50&gt;=G$6),OBJEDNÁVKY!$D$8:$D$50))),"")</f>
        <v>4</v>
      </c>
      <c r="H13" s="69">
        <f>IFERROR(IF($B13="","",IF(I_CH_CAL=2,SUMPRODUCT(--(OBJEDNÁVKY!$C$8:$C$50=$B13),--(OBJEDNÁVKY!$E$8:$E$50&lt;=H$6),--(OBJEDNÁVKY!$F$8:$F$50&gt;=H$6),OBJEDNÁVKY!$D$8:$D$50),INDEX(VYBAVENÍ!$C$8:$C$29, $A13)-SUMPRODUCT(--(OBJEDNÁVKY!$C$8:$C$50=$B13),--(OBJEDNÁVKY!$E$8:$E$50&lt;=H$6),--(OBJEDNÁVKY!$F$8:$F$50&gt;=H$6),OBJEDNÁVKY!$D$8:$D$50))),"")</f>
        <v>4</v>
      </c>
      <c r="I13" s="69">
        <f>IFERROR(IF($B13="","",IF(I_CH_CAL=2,SUMPRODUCT(--(OBJEDNÁVKY!$C$8:$C$50=$B13),--(OBJEDNÁVKY!$E$8:$E$50&lt;=I$6),--(OBJEDNÁVKY!$F$8:$F$50&gt;=I$6),OBJEDNÁVKY!$D$8:$D$50),INDEX(VYBAVENÍ!$C$8:$C$29, $A13)-SUMPRODUCT(--(OBJEDNÁVKY!$C$8:$C$50=$B13),--(OBJEDNÁVKY!$E$8:$E$50&lt;=I$6),--(OBJEDNÁVKY!$F$8:$F$50&gt;=I$6),OBJEDNÁVKY!$D$8:$D$50))),"")</f>
        <v>4</v>
      </c>
      <c r="J13" s="69">
        <f>IFERROR(IF($B13="","",IF(I_CH_CAL=2,SUMPRODUCT(--(OBJEDNÁVKY!$C$8:$C$50=$B13),--(OBJEDNÁVKY!$E$8:$E$50&lt;=J$6),--(OBJEDNÁVKY!$F$8:$F$50&gt;=J$6),OBJEDNÁVKY!$D$8:$D$50),INDEX(VYBAVENÍ!$C$8:$C$29, $A13)-SUMPRODUCT(--(OBJEDNÁVKY!$C$8:$C$50=$B13),--(OBJEDNÁVKY!$E$8:$E$50&lt;=J$6),--(OBJEDNÁVKY!$F$8:$F$50&gt;=J$6),OBJEDNÁVKY!$D$8:$D$50))),"")</f>
        <v>4</v>
      </c>
      <c r="K13" s="69">
        <f>IFERROR(IF($B13="","",IF(I_CH_CAL=2,SUMPRODUCT(--(OBJEDNÁVKY!$C$8:$C$50=$B13),--(OBJEDNÁVKY!$E$8:$E$50&lt;=K$6),--(OBJEDNÁVKY!$F$8:$F$50&gt;=K$6),OBJEDNÁVKY!$D$8:$D$50),INDEX(VYBAVENÍ!$C$8:$C$29, $A13)-SUMPRODUCT(--(OBJEDNÁVKY!$C$8:$C$50=$B13),--(OBJEDNÁVKY!$E$8:$E$50&lt;=K$6),--(OBJEDNÁVKY!$F$8:$F$50&gt;=K$6),OBJEDNÁVKY!$D$8:$D$50))),"")</f>
        <v>4</v>
      </c>
      <c r="L13" s="69">
        <f>IFERROR(IF($B13="","",IF(I_CH_CAL=2,SUMPRODUCT(--(OBJEDNÁVKY!$C$8:$C$50=$B13),--(OBJEDNÁVKY!$E$8:$E$50&lt;=L$6),--(OBJEDNÁVKY!$F$8:$F$50&gt;=L$6),OBJEDNÁVKY!$D$8:$D$50),INDEX(VYBAVENÍ!$C$8:$C$29, $A13)-SUMPRODUCT(--(OBJEDNÁVKY!$C$8:$C$50=$B13),--(OBJEDNÁVKY!$E$8:$E$50&lt;=L$6),--(OBJEDNÁVKY!$F$8:$F$50&gt;=L$6),OBJEDNÁVKY!$D$8:$D$50))),"")</f>
        <v>4</v>
      </c>
      <c r="M13" s="69">
        <f>IFERROR(IF($B13="","",IF(I_CH_CAL=2,SUMPRODUCT(--(OBJEDNÁVKY!$C$8:$C$50=$B13),--(OBJEDNÁVKY!$E$8:$E$50&lt;=M$6),--(OBJEDNÁVKY!$F$8:$F$50&gt;=M$6),OBJEDNÁVKY!$D$8:$D$50),INDEX(VYBAVENÍ!$C$8:$C$29, $A13)-SUMPRODUCT(--(OBJEDNÁVKY!$C$8:$C$50=$B13),--(OBJEDNÁVKY!$E$8:$E$50&lt;=M$6),--(OBJEDNÁVKY!$F$8:$F$50&gt;=M$6),OBJEDNÁVKY!$D$8:$D$50))),"")</f>
        <v>4</v>
      </c>
      <c r="N13" s="69">
        <f>IFERROR(IF($B13="","",IF(I_CH_CAL=2,SUMPRODUCT(--(OBJEDNÁVKY!$C$8:$C$50=$B13),--(OBJEDNÁVKY!$E$8:$E$50&lt;=N$6),--(OBJEDNÁVKY!$F$8:$F$50&gt;=N$6),OBJEDNÁVKY!$D$8:$D$50),INDEX(VYBAVENÍ!$C$8:$C$29, $A13)-SUMPRODUCT(--(OBJEDNÁVKY!$C$8:$C$50=$B13),--(OBJEDNÁVKY!$E$8:$E$50&lt;=N$6),--(OBJEDNÁVKY!$F$8:$F$50&gt;=N$6),OBJEDNÁVKY!$D$8:$D$50))),"")</f>
        <v>4</v>
      </c>
      <c r="O13" s="69">
        <f>IFERROR(IF($B13="","",IF(I_CH_CAL=2,SUMPRODUCT(--(OBJEDNÁVKY!$C$8:$C$50=$B13),--(OBJEDNÁVKY!$E$8:$E$50&lt;=O$6),--(OBJEDNÁVKY!$F$8:$F$50&gt;=O$6),OBJEDNÁVKY!$D$8:$D$50),INDEX(VYBAVENÍ!$C$8:$C$29, $A13)-SUMPRODUCT(--(OBJEDNÁVKY!$C$8:$C$50=$B13),--(OBJEDNÁVKY!$E$8:$E$50&lt;=O$6),--(OBJEDNÁVKY!$F$8:$F$50&gt;=O$6),OBJEDNÁVKY!$D$8:$D$50))),"")</f>
        <v>4</v>
      </c>
      <c r="P13" s="69">
        <f>IFERROR(IF($B13="","",IF(I_CH_CAL=2,SUMPRODUCT(--(OBJEDNÁVKY!$C$8:$C$50=$B13),--(OBJEDNÁVKY!$E$8:$E$50&lt;=P$6),--(OBJEDNÁVKY!$F$8:$F$50&gt;=P$6),OBJEDNÁVKY!$D$8:$D$50),INDEX(VYBAVENÍ!$C$8:$C$29, $A13)-SUMPRODUCT(--(OBJEDNÁVKY!$C$8:$C$50=$B13),--(OBJEDNÁVKY!$E$8:$E$50&lt;=P$6),--(OBJEDNÁVKY!$F$8:$F$50&gt;=P$6),OBJEDNÁVKY!$D$8:$D$50))),"")</f>
        <v>4</v>
      </c>
      <c r="Q13" s="69">
        <f>IFERROR(IF($B13="","",IF(I_CH_CAL=2,SUMPRODUCT(--(OBJEDNÁVKY!$C$8:$C$50=$B13),--(OBJEDNÁVKY!$E$8:$E$50&lt;=Q$6),--(OBJEDNÁVKY!$F$8:$F$50&gt;=Q$6),OBJEDNÁVKY!$D$8:$D$50),INDEX(VYBAVENÍ!$C$8:$C$29, $A13)-SUMPRODUCT(--(OBJEDNÁVKY!$C$8:$C$50=$B13),--(OBJEDNÁVKY!$E$8:$E$50&lt;=Q$6),--(OBJEDNÁVKY!$F$8:$F$50&gt;=Q$6),OBJEDNÁVKY!$D$8:$D$50))),"")</f>
        <v>4</v>
      </c>
      <c r="R13" s="69">
        <f>IFERROR(IF($B13="","",IF(I_CH_CAL=2,SUMPRODUCT(--(OBJEDNÁVKY!$C$8:$C$50=$B13),--(OBJEDNÁVKY!$E$8:$E$50&lt;=R$6),--(OBJEDNÁVKY!$F$8:$F$50&gt;=R$6),OBJEDNÁVKY!$D$8:$D$50),INDEX(VYBAVENÍ!$C$8:$C$29, $A13)-SUMPRODUCT(--(OBJEDNÁVKY!$C$8:$C$50=$B13),--(OBJEDNÁVKY!$E$8:$E$50&lt;=R$6),--(OBJEDNÁVKY!$F$8:$F$50&gt;=R$6),OBJEDNÁVKY!$D$8:$D$50))),"")</f>
        <v>4</v>
      </c>
      <c r="S13" s="69">
        <f>IFERROR(IF($B13="","",IF(I_CH_CAL=2,SUMPRODUCT(--(OBJEDNÁVKY!$C$8:$C$50=$B13),--(OBJEDNÁVKY!$E$8:$E$50&lt;=S$6),--(OBJEDNÁVKY!$F$8:$F$50&gt;=S$6),OBJEDNÁVKY!$D$8:$D$50),INDEX(VYBAVENÍ!$C$8:$C$29, $A13)-SUMPRODUCT(--(OBJEDNÁVKY!$C$8:$C$50=$B13),--(OBJEDNÁVKY!$E$8:$E$50&lt;=S$6),--(OBJEDNÁVKY!$F$8:$F$50&gt;=S$6),OBJEDNÁVKY!$D$8:$D$50))),"")</f>
        <v>4</v>
      </c>
      <c r="T13" s="69">
        <f>IFERROR(IF($B13="","",IF(I_CH_CAL=2,SUMPRODUCT(--(OBJEDNÁVKY!$C$8:$C$50=$B13),--(OBJEDNÁVKY!$E$8:$E$50&lt;=T$6),--(OBJEDNÁVKY!$F$8:$F$50&gt;=T$6),OBJEDNÁVKY!$D$8:$D$50),INDEX(VYBAVENÍ!$C$8:$C$29, $A13)-SUMPRODUCT(--(OBJEDNÁVKY!$C$8:$C$50=$B13),--(OBJEDNÁVKY!$E$8:$E$50&lt;=T$6),--(OBJEDNÁVKY!$F$8:$F$50&gt;=T$6),OBJEDNÁVKY!$D$8:$D$50))),"")</f>
        <v>4</v>
      </c>
      <c r="U13" s="69">
        <f>IFERROR(IF($B13="","",IF(I_CH_CAL=2,SUMPRODUCT(--(OBJEDNÁVKY!$C$8:$C$50=$B13),--(OBJEDNÁVKY!$E$8:$E$50&lt;=U$6),--(OBJEDNÁVKY!$F$8:$F$50&gt;=U$6),OBJEDNÁVKY!$D$8:$D$50),INDEX(VYBAVENÍ!$C$8:$C$29, $A13)-SUMPRODUCT(--(OBJEDNÁVKY!$C$8:$C$50=$B13),--(OBJEDNÁVKY!$E$8:$E$50&lt;=U$6),--(OBJEDNÁVKY!$F$8:$F$50&gt;=U$6),OBJEDNÁVKY!$D$8:$D$50))),"")</f>
        <v>4</v>
      </c>
      <c r="V13" s="69">
        <f>IFERROR(IF($B13="","",IF(I_CH_CAL=2,SUMPRODUCT(--(OBJEDNÁVKY!$C$8:$C$50=$B13),--(OBJEDNÁVKY!$E$8:$E$50&lt;=V$6),--(OBJEDNÁVKY!$F$8:$F$50&gt;=V$6),OBJEDNÁVKY!$D$8:$D$50),INDEX(VYBAVENÍ!$C$8:$C$29, $A13)-SUMPRODUCT(--(OBJEDNÁVKY!$C$8:$C$50=$B13),--(OBJEDNÁVKY!$E$8:$E$50&lt;=V$6),--(OBJEDNÁVKY!$F$8:$F$50&gt;=V$6),OBJEDNÁVKY!$D$8:$D$50))),"")</f>
        <v>4</v>
      </c>
      <c r="W13" s="69">
        <f>IFERROR(IF($B13="","",IF(I_CH_CAL=2,SUMPRODUCT(--(OBJEDNÁVKY!$C$8:$C$50=$B13),--(OBJEDNÁVKY!$E$8:$E$50&lt;=W$6),--(OBJEDNÁVKY!$F$8:$F$50&gt;=W$6),OBJEDNÁVKY!$D$8:$D$50),INDEX(VYBAVENÍ!$C$8:$C$29, $A13)-SUMPRODUCT(--(OBJEDNÁVKY!$C$8:$C$50=$B13),--(OBJEDNÁVKY!$E$8:$E$50&lt;=W$6),--(OBJEDNÁVKY!$F$8:$F$50&gt;=W$6),OBJEDNÁVKY!$D$8:$D$50))),"")</f>
        <v>4</v>
      </c>
      <c r="X13" s="69">
        <f>IFERROR(IF($B13="","",IF(I_CH_CAL=2,SUMPRODUCT(--(OBJEDNÁVKY!$C$8:$C$50=$B13),--(OBJEDNÁVKY!$E$8:$E$50&lt;=X$6),--(OBJEDNÁVKY!$F$8:$F$50&gt;=X$6),OBJEDNÁVKY!$D$8:$D$50),INDEX(VYBAVENÍ!$C$8:$C$29, $A13)-SUMPRODUCT(--(OBJEDNÁVKY!$C$8:$C$50=$B13),--(OBJEDNÁVKY!$E$8:$E$50&lt;=X$6),--(OBJEDNÁVKY!$F$8:$F$50&gt;=X$6),OBJEDNÁVKY!$D$8:$D$50))),"")</f>
        <v>4</v>
      </c>
      <c r="Y13" s="69">
        <f>IFERROR(IF($B13="","",IF(I_CH_CAL=2,SUMPRODUCT(--(OBJEDNÁVKY!$C$8:$C$50=$B13),--(OBJEDNÁVKY!$E$8:$E$50&lt;=Y$6),--(OBJEDNÁVKY!$F$8:$F$50&gt;=Y$6),OBJEDNÁVKY!$D$8:$D$50),INDEX(VYBAVENÍ!$C$8:$C$29, $A13)-SUMPRODUCT(--(OBJEDNÁVKY!$C$8:$C$50=$B13),--(OBJEDNÁVKY!$E$8:$E$50&lt;=Y$6),--(OBJEDNÁVKY!$F$8:$F$50&gt;=Y$6),OBJEDNÁVKY!$D$8:$D$50))),"")</f>
        <v>4</v>
      </c>
      <c r="Z13" s="69">
        <f>IFERROR(IF($B13="","",IF(I_CH_CAL=2,SUMPRODUCT(--(OBJEDNÁVKY!$C$8:$C$50=$B13),--(OBJEDNÁVKY!$E$8:$E$50&lt;=Z$6),--(OBJEDNÁVKY!$F$8:$F$50&gt;=Z$6),OBJEDNÁVKY!$D$8:$D$50),INDEX(VYBAVENÍ!$C$8:$C$29, $A13)-SUMPRODUCT(--(OBJEDNÁVKY!$C$8:$C$50=$B13),--(OBJEDNÁVKY!$E$8:$E$50&lt;=Z$6),--(OBJEDNÁVKY!$F$8:$F$50&gt;=Z$6),OBJEDNÁVKY!$D$8:$D$50))),"")</f>
        <v>4</v>
      </c>
      <c r="AA13" s="69">
        <f>IFERROR(IF($B13="","",IF(I_CH_CAL=2,SUMPRODUCT(--(OBJEDNÁVKY!$C$8:$C$50=$B13),--(OBJEDNÁVKY!$E$8:$E$50&lt;=AA$6),--(OBJEDNÁVKY!$F$8:$F$50&gt;=AA$6),OBJEDNÁVKY!$D$8:$D$50),INDEX(VYBAVENÍ!$C$8:$C$29, $A13)-SUMPRODUCT(--(OBJEDNÁVKY!$C$8:$C$50=$B13),--(OBJEDNÁVKY!$E$8:$E$50&lt;=AA$6),--(OBJEDNÁVKY!$F$8:$F$50&gt;=AA$6),OBJEDNÁVKY!$D$8:$D$50))),"")</f>
        <v>4</v>
      </c>
      <c r="AB13" s="69">
        <f>IFERROR(IF($B13="","",IF(I_CH_CAL=2,SUMPRODUCT(--(OBJEDNÁVKY!$C$8:$C$50=$B13),--(OBJEDNÁVKY!$E$8:$E$50&lt;=AB$6),--(OBJEDNÁVKY!$F$8:$F$50&gt;=AB$6),OBJEDNÁVKY!$D$8:$D$50),INDEX(VYBAVENÍ!$C$8:$C$29, $A13)-SUMPRODUCT(--(OBJEDNÁVKY!$C$8:$C$50=$B13),--(OBJEDNÁVKY!$E$8:$E$50&lt;=AB$6),--(OBJEDNÁVKY!$F$8:$F$50&gt;=AB$6),OBJEDNÁVKY!$D$8:$D$50))),"")</f>
        <v>4</v>
      </c>
      <c r="AC13" s="69">
        <f>IFERROR(IF($B13="","",IF(I_CH_CAL=2,SUMPRODUCT(--(OBJEDNÁVKY!$C$8:$C$50=$B13),--(OBJEDNÁVKY!$E$8:$E$50&lt;=AC$6),--(OBJEDNÁVKY!$F$8:$F$50&gt;=AC$6),OBJEDNÁVKY!$D$8:$D$50),INDEX(VYBAVENÍ!$C$8:$C$29, $A13)-SUMPRODUCT(--(OBJEDNÁVKY!$C$8:$C$50=$B13),--(OBJEDNÁVKY!$E$8:$E$50&lt;=AC$6),--(OBJEDNÁVKY!$F$8:$F$50&gt;=AC$6),OBJEDNÁVKY!$D$8:$D$50))),"")</f>
        <v>4</v>
      </c>
      <c r="AD13" s="69">
        <f>IFERROR(IF($B13="","",IF(I_CH_CAL=2,SUMPRODUCT(--(OBJEDNÁVKY!$C$8:$C$50=$B13),--(OBJEDNÁVKY!$E$8:$E$50&lt;=AD$6),--(OBJEDNÁVKY!$F$8:$F$50&gt;=AD$6),OBJEDNÁVKY!$D$8:$D$50),INDEX(VYBAVENÍ!$C$8:$C$29, $A13)-SUMPRODUCT(--(OBJEDNÁVKY!$C$8:$C$50=$B13),--(OBJEDNÁVKY!$E$8:$E$50&lt;=AD$6),--(OBJEDNÁVKY!$F$8:$F$50&gt;=AD$6),OBJEDNÁVKY!$D$8:$D$50))),"")</f>
        <v>4</v>
      </c>
      <c r="AE13" s="69">
        <f>IFERROR(IF($B13="","",IF(I_CH_CAL=2,SUMPRODUCT(--(OBJEDNÁVKY!$C$8:$C$50=$B13),--(OBJEDNÁVKY!$E$8:$E$50&lt;=AE$6),--(OBJEDNÁVKY!$F$8:$F$50&gt;=AE$6),OBJEDNÁVKY!$D$8:$D$50),INDEX(VYBAVENÍ!$C$8:$C$29, $A13)-SUMPRODUCT(--(OBJEDNÁVKY!$C$8:$C$50=$B13),--(OBJEDNÁVKY!$E$8:$E$50&lt;=AE$6),--(OBJEDNÁVKY!$F$8:$F$50&gt;=AE$6),OBJEDNÁVKY!$D$8:$D$50))),"")</f>
        <v>4</v>
      </c>
      <c r="AF13" s="69">
        <f>IFERROR(IF($B13="","",IF(I_CH_CAL=2,SUMPRODUCT(--(OBJEDNÁVKY!$C$8:$C$50=$B13),--(OBJEDNÁVKY!$E$8:$E$50&lt;=AF$6),--(OBJEDNÁVKY!$F$8:$F$50&gt;=AF$6),OBJEDNÁVKY!$D$8:$D$50),INDEX(VYBAVENÍ!$C$8:$C$29, $A13)-SUMPRODUCT(--(OBJEDNÁVKY!$C$8:$C$50=$B13),--(OBJEDNÁVKY!$E$8:$E$50&lt;=AF$6),--(OBJEDNÁVKY!$F$8:$F$50&gt;=AF$6),OBJEDNÁVKY!$D$8:$D$50))),"")</f>
        <v>4</v>
      </c>
      <c r="AG13" s="69">
        <f>IFERROR(IF($B13="","",IF(I_CH_CAL=2,SUMPRODUCT(--(OBJEDNÁVKY!$C$8:$C$50=$B13),--(OBJEDNÁVKY!$E$8:$E$50&lt;=AG$6),--(OBJEDNÁVKY!$F$8:$F$50&gt;=AG$6),OBJEDNÁVKY!$D$8:$D$50),INDEX(VYBAVENÍ!$C$8:$C$29, $A13)-SUMPRODUCT(--(OBJEDNÁVKY!$C$8:$C$50=$B13),--(OBJEDNÁVKY!$E$8:$E$50&lt;=AG$6),--(OBJEDNÁVKY!$F$8:$F$50&gt;=AG$6),OBJEDNÁVKY!$D$8:$D$50))),"")</f>
        <v>4</v>
      </c>
    </row>
    <row r="14" spans="1:33" ht="22.7" customHeight="1" x14ac:dyDescent="0.25">
      <c r="A14" s="66">
        <f t="shared" si="2"/>
        <v>7</v>
      </c>
      <c r="B14" s="67" t="str">
        <f t="shared" si="3"/>
        <v>lopata lavinová</v>
      </c>
      <c r="C14" s="69">
        <f>IFERROR(IF($B14="","",IF(I_CH_CAL=2,SUMPRODUCT(--(OBJEDNÁVKY!$C$8:$C$50=$B14),--(OBJEDNÁVKY!$E$8:$E$50&lt;=C$6),--(OBJEDNÁVKY!$F$8:$F$50&gt;=C$6),OBJEDNÁVKY!$D$8:$D$50),INDEX(VYBAVENÍ!$C$8:$C$29, $A14)-SUMPRODUCT(--(OBJEDNÁVKY!$C$8:$C$50=$B14),--(OBJEDNÁVKY!$E$8:$E$50&lt;=C$6),--(OBJEDNÁVKY!$F$8:$F$50&gt;=C$6),OBJEDNÁVKY!$D$8:$D$50))),"")</f>
        <v>4</v>
      </c>
      <c r="D14" s="69">
        <f>IFERROR(IF($B14="","",IF(I_CH_CAL=2,SUMPRODUCT(--(OBJEDNÁVKY!$C$8:$C$50=$B14),--(OBJEDNÁVKY!$E$8:$E$50&lt;=D$6),--(OBJEDNÁVKY!$F$8:$F$50&gt;=D$6),OBJEDNÁVKY!$D$8:$D$50),INDEX(VYBAVENÍ!$C$8:$C$29, $A14)-SUMPRODUCT(--(OBJEDNÁVKY!$C$8:$C$50=$B14),--(OBJEDNÁVKY!$E$8:$E$50&lt;=D$6),--(OBJEDNÁVKY!$F$8:$F$50&gt;=D$6),OBJEDNÁVKY!$D$8:$D$50))),"")</f>
        <v>4</v>
      </c>
      <c r="E14" s="69">
        <f>IFERROR(IF($B14="","",IF(I_CH_CAL=2,SUMPRODUCT(--(OBJEDNÁVKY!$C$8:$C$50=$B14),--(OBJEDNÁVKY!$E$8:$E$50&lt;=E$6),--(OBJEDNÁVKY!$F$8:$F$50&gt;=E$6),OBJEDNÁVKY!$D$8:$D$50),INDEX(VYBAVENÍ!$C$8:$C$29, $A14)-SUMPRODUCT(--(OBJEDNÁVKY!$C$8:$C$50=$B14),--(OBJEDNÁVKY!$E$8:$E$50&lt;=E$6),--(OBJEDNÁVKY!$F$8:$F$50&gt;=E$6),OBJEDNÁVKY!$D$8:$D$50))),"")</f>
        <v>4</v>
      </c>
      <c r="F14" s="69">
        <f>IFERROR(IF($B14="","",IF(I_CH_CAL=2,SUMPRODUCT(--(OBJEDNÁVKY!$C$8:$C$50=$B14),--(OBJEDNÁVKY!$E$8:$E$50&lt;=F$6),--(OBJEDNÁVKY!$F$8:$F$50&gt;=F$6),OBJEDNÁVKY!$D$8:$D$50),INDEX(VYBAVENÍ!$C$8:$C$29, $A14)-SUMPRODUCT(--(OBJEDNÁVKY!$C$8:$C$50=$B14),--(OBJEDNÁVKY!$E$8:$E$50&lt;=F$6),--(OBJEDNÁVKY!$F$8:$F$50&gt;=F$6),OBJEDNÁVKY!$D$8:$D$50))),"")</f>
        <v>4</v>
      </c>
      <c r="G14" s="69">
        <f>IFERROR(IF($B14="","",IF(I_CH_CAL=2,SUMPRODUCT(--(OBJEDNÁVKY!$C$8:$C$50=$B14),--(OBJEDNÁVKY!$E$8:$E$50&lt;=G$6),--(OBJEDNÁVKY!$F$8:$F$50&gt;=G$6),OBJEDNÁVKY!$D$8:$D$50),INDEX(VYBAVENÍ!$C$8:$C$29, $A14)-SUMPRODUCT(--(OBJEDNÁVKY!$C$8:$C$50=$B14),--(OBJEDNÁVKY!$E$8:$E$50&lt;=G$6),--(OBJEDNÁVKY!$F$8:$F$50&gt;=G$6),OBJEDNÁVKY!$D$8:$D$50))),"")</f>
        <v>4</v>
      </c>
      <c r="H14" s="69">
        <f>IFERROR(IF($B14="","",IF(I_CH_CAL=2,SUMPRODUCT(--(OBJEDNÁVKY!$C$8:$C$50=$B14),--(OBJEDNÁVKY!$E$8:$E$50&lt;=H$6),--(OBJEDNÁVKY!$F$8:$F$50&gt;=H$6),OBJEDNÁVKY!$D$8:$D$50),INDEX(VYBAVENÍ!$C$8:$C$29, $A14)-SUMPRODUCT(--(OBJEDNÁVKY!$C$8:$C$50=$B14),--(OBJEDNÁVKY!$E$8:$E$50&lt;=H$6),--(OBJEDNÁVKY!$F$8:$F$50&gt;=H$6),OBJEDNÁVKY!$D$8:$D$50))),"")</f>
        <v>4</v>
      </c>
      <c r="I14" s="69">
        <f>IFERROR(IF($B14="","",IF(I_CH_CAL=2,SUMPRODUCT(--(OBJEDNÁVKY!$C$8:$C$50=$B14),--(OBJEDNÁVKY!$E$8:$E$50&lt;=I$6),--(OBJEDNÁVKY!$F$8:$F$50&gt;=I$6),OBJEDNÁVKY!$D$8:$D$50),INDEX(VYBAVENÍ!$C$8:$C$29, $A14)-SUMPRODUCT(--(OBJEDNÁVKY!$C$8:$C$50=$B14),--(OBJEDNÁVKY!$E$8:$E$50&lt;=I$6),--(OBJEDNÁVKY!$F$8:$F$50&gt;=I$6),OBJEDNÁVKY!$D$8:$D$50))),"")</f>
        <v>4</v>
      </c>
      <c r="J14" s="69">
        <f>IFERROR(IF($B14="","",IF(I_CH_CAL=2,SUMPRODUCT(--(OBJEDNÁVKY!$C$8:$C$50=$B14),--(OBJEDNÁVKY!$E$8:$E$50&lt;=J$6),--(OBJEDNÁVKY!$F$8:$F$50&gt;=J$6),OBJEDNÁVKY!$D$8:$D$50),INDEX(VYBAVENÍ!$C$8:$C$29, $A14)-SUMPRODUCT(--(OBJEDNÁVKY!$C$8:$C$50=$B14),--(OBJEDNÁVKY!$E$8:$E$50&lt;=J$6),--(OBJEDNÁVKY!$F$8:$F$50&gt;=J$6),OBJEDNÁVKY!$D$8:$D$50))),"")</f>
        <v>4</v>
      </c>
      <c r="K14" s="69">
        <f>IFERROR(IF($B14="","",IF(I_CH_CAL=2,SUMPRODUCT(--(OBJEDNÁVKY!$C$8:$C$50=$B14),--(OBJEDNÁVKY!$E$8:$E$50&lt;=K$6),--(OBJEDNÁVKY!$F$8:$F$50&gt;=K$6),OBJEDNÁVKY!$D$8:$D$50),INDEX(VYBAVENÍ!$C$8:$C$29, $A14)-SUMPRODUCT(--(OBJEDNÁVKY!$C$8:$C$50=$B14),--(OBJEDNÁVKY!$E$8:$E$50&lt;=K$6),--(OBJEDNÁVKY!$F$8:$F$50&gt;=K$6),OBJEDNÁVKY!$D$8:$D$50))),"")</f>
        <v>4</v>
      </c>
      <c r="L14" s="69">
        <f>IFERROR(IF($B14="","",IF(I_CH_CAL=2,SUMPRODUCT(--(OBJEDNÁVKY!$C$8:$C$50=$B14),--(OBJEDNÁVKY!$E$8:$E$50&lt;=L$6),--(OBJEDNÁVKY!$F$8:$F$50&gt;=L$6),OBJEDNÁVKY!$D$8:$D$50),INDEX(VYBAVENÍ!$C$8:$C$29, $A14)-SUMPRODUCT(--(OBJEDNÁVKY!$C$8:$C$50=$B14),--(OBJEDNÁVKY!$E$8:$E$50&lt;=L$6),--(OBJEDNÁVKY!$F$8:$F$50&gt;=L$6),OBJEDNÁVKY!$D$8:$D$50))),"")</f>
        <v>4</v>
      </c>
      <c r="M14" s="69">
        <f>IFERROR(IF($B14="","",IF(I_CH_CAL=2,SUMPRODUCT(--(OBJEDNÁVKY!$C$8:$C$50=$B14),--(OBJEDNÁVKY!$E$8:$E$50&lt;=M$6),--(OBJEDNÁVKY!$F$8:$F$50&gt;=M$6),OBJEDNÁVKY!$D$8:$D$50),INDEX(VYBAVENÍ!$C$8:$C$29, $A14)-SUMPRODUCT(--(OBJEDNÁVKY!$C$8:$C$50=$B14),--(OBJEDNÁVKY!$E$8:$E$50&lt;=M$6),--(OBJEDNÁVKY!$F$8:$F$50&gt;=M$6),OBJEDNÁVKY!$D$8:$D$50))),"")</f>
        <v>4</v>
      </c>
      <c r="N14" s="69">
        <f>IFERROR(IF($B14="","",IF(I_CH_CAL=2,SUMPRODUCT(--(OBJEDNÁVKY!$C$8:$C$50=$B14),--(OBJEDNÁVKY!$E$8:$E$50&lt;=N$6),--(OBJEDNÁVKY!$F$8:$F$50&gt;=N$6),OBJEDNÁVKY!$D$8:$D$50),INDEX(VYBAVENÍ!$C$8:$C$29, $A14)-SUMPRODUCT(--(OBJEDNÁVKY!$C$8:$C$50=$B14),--(OBJEDNÁVKY!$E$8:$E$50&lt;=N$6),--(OBJEDNÁVKY!$F$8:$F$50&gt;=N$6),OBJEDNÁVKY!$D$8:$D$50))),"")</f>
        <v>4</v>
      </c>
      <c r="O14" s="69">
        <f>IFERROR(IF($B14="","",IF(I_CH_CAL=2,SUMPRODUCT(--(OBJEDNÁVKY!$C$8:$C$50=$B14),--(OBJEDNÁVKY!$E$8:$E$50&lt;=O$6),--(OBJEDNÁVKY!$F$8:$F$50&gt;=O$6),OBJEDNÁVKY!$D$8:$D$50),INDEX(VYBAVENÍ!$C$8:$C$29, $A14)-SUMPRODUCT(--(OBJEDNÁVKY!$C$8:$C$50=$B14),--(OBJEDNÁVKY!$E$8:$E$50&lt;=O$6),--(OBJEDNÁVKY!$F$8:$F$50&gt;=O$6),OBJEDNÁVKY!$D$8:$D$50))),"")</f>
        <v>4</v>
      </c>
      <c r="P14" s="69">
        <f>IFERROR(IF($B14="","",IF(I_CH_CAL=2,SUMPRODUCT(--(OBJEDNÁVKY!$C$8:$C$50=$B14),--(OBJEDNÁVKY!$E$8:$E$50&lt;=P$6),--(OBJEDNÁVKY!$F$8:$F$50&gt;=P$6),OBJEDNÁVKY!$D$8:$D$50),INDEX(VYBAVENÍ!$C$8:$C$29, $A14)-SUMPRODUCT(--(OBJEDNÁVKY!$C$8:$C$50=$B14),--(OBJEDNÁVKY!$E$8:$E$50&lt;=P$6),--(OBJEDNÁVKY!$F$8:$F$50&gt;=P$6),OBJEDNÁVKY!$D$8:$D$50))),"")</f>
        <v>4</v>
      </c>
      <c r="Q14" s="69">
        <f>IFERROR(IF($B14="","",IF(I_CH_CAL=2,SUMPRODUCT(--(OBJEDNÁVKY!$C$8:$C$50=$B14),--(OBJEDNÁVKY!$E$8:$E$50&lt;=Q$6),--(OBJEDNÁVKY!$F$8:$F$50&gt;=Q$6),OBJEDNÁVKY!$D$8:$D$50),INDEX(VYBAVENÍ!$C$8:$C$29, $A14)-SUMPRODUCT(--(OBJEDNÁVKY!$C$8:$C$50=$B14),--(OBJEDNÁVKY!$E$8:$E$50&lt;=Q$6),--(OBJEDNÁVKY!$F$8:$F$50&gt;=Q$6),OBJEDNÁVKY!$D$8:$D$50))),"")</f>
        <v>4</v>
      </c>
      <c r="R14" s="69">
        <f>IFERROR(IF($B14="","",IF(I_CH_CAL=2,SUMPRODUCT(--(OBJEDNÁVKY!$C$8:$C$50=$B14),--(OBJEDNÁVKY!$E$8:$E$50&lt;=R$6),--(OBJEDNÁVKY!$F$8:$F$50&gt;=R$6),OBJEDNÁVKY!$D$8:$D$50),INDEX(VYBAVENÍ!$C$8:$C$29, $A14)-SUMPRODUCT(--(OBJEDNÁVKY!$C$8:$C$50=$B14),--(OBJEDNÁVKY!$E$8:$E$50&lt;=R$6),--(OBJEDNÁVKY!$F$8:$F$50&gt;=R$6),OBJEDNÁVKY!$D$8:$D$50))),"")</f>
        <v>4</v>
      </c>
      <c r="S14" s="69">
        <f>IFERROR(IF($B14="","",IF(I_CH_CAL=2,SUMPRODUCT(--(OBJEDNÁVKY!$C$8:$C$50=$B14),--(OBJEDNÁVKY!$E$8:$E$50&lt;=S$6),--(OBJEDNÁVKY!$F$8:$F$50&gt;=S$6),OBJEDNÁVKY!$D$8:$D$50),INDEX(VYBAVENÍ!$C$8:$C$29, $A14)-SUMPRODUCT(--(OBJEDNÁVKY!$C$8:$C$50=$B14),--(OBJEDNÁVKY!$E$8:$E$50&lt;=S$6),--(OBJEDNÁVKY!$F$8:$F$50&gt;=S$6),OBJEDNÁVKY!$D$8:$D$50))),"")</f>
        <v>4</v>
      </c>
      <c r="T14" s="69">
        <f>IFERROR(IF($B14="","",IF(I_CH_CAL=2,SUMPRODUCT(--(OBJEDNÁVKY!$C$8:$C$50=$B14),--(OBJEDNÁVKY!$E$8:$E$50&lt;=T$6),--(OBJEDNÁVKY!$F$8:$F$50&gt;=T$6),OBJEDNÁVKY!$D$8:$D$50),INDEX(VYBAVENÍ!$C$8:$C$29, $A14)-SUMPRODUCT(--(OBJEDNÁVKY!$C$8:$C$50=$B14),--(OBJEDNÁVKY!$E$8:$E$50&lt;=T$6),--(OBJEDNÁVKY!$F$8:$F$50&gt;=T$6),OBJEDNÁVKY!$D$8:$D$50))),"")</f>
        <v>4</v>
      </c>
      <c r="U14" s="69">
        <f>IFERROR(IF($B14="","",IF(I_CH_CAL=2,SUMPRODUCT(--(OBJEDNÁVKY!$C$8:$C$50=$B14),--(OBJEDNÁVKY!$E$8:$E$50&lt;=U$6),--(OBJEDNÁVKY!$F$8:$F$50&gt;=U$6),OBJEDNÁVKY!$D$8:$D$50),INDEX(VYBAVENÍ!$C$8:$C$29, $A14)-SUMPRODUCT(--(OBJEDNÁVKY!$C$8:$C$50=$B14),--(OBJEDNÁVKY!$E$8:$E$50&lt;=U$6),--(OBJEDNÁVKY!$F$8:$F$50&gt;=U$6),OBJEDNÁVKY!$D$8:$D$50))),"")</f>
        <v>4</v>
      </c>
      <c r="V14" s="69">
        <f>IFERROR(IF($B14="","",IF(I_CH_CAL=2,SUMPRODUCT(--(OBJEDNÁVKY!$C$8:$C$50=$B14),--(OBJEDNÁVKY!$E$8:$E$50&lt;=V$6),--(OBJEDNÁVKY!$F$8:$F$50&gt;=V$6),OBJEDNÁVKY!$D$8:$D$50),INDEX(VYBAVENÍ!$C$8:$C$29, $A14)-SUMPRODUCT(--(OBJEDNÁVKY!$C$8:$C$50=$B14),--(OBJEDNÁVKY!$E$8:$E$50&lt;=V$6),--(OBJEDNÁVKY!$F$8:$F$50&gt;=V$6),OBJEDNÁVKY!$D$8:$D$50))),"")</f>
        <v>4</v>
      </c>
      <c r="W14" s="69">
        <f>IFERROR(IF($B14="","",IF(I_CH_CAL=2,SUMPRODUCT(--(OBJEDNÁVKY!$C$8:$C$50=$B14),--(OBJEDNÁVKY!$E$8:$E$50&lt;=W$6),--(OBJEDNÁVKY!$F$8:$F$50&gt;=W$6),OBJEDNÁVKY!$D$8:$D$50),INDEX(VYBAVENÍ!$C$8:$C$29, $A14)-SUMPRODUCT(--(OBJEDNÁVKY!$C$8:$C$50=$B14),--(OBJEDNÁVKY!$E$8:$E$50&lt;=W$6),--(OBJEDNÁVKY!$F$8:$F$50&gt;=W$6),OBJEDNÁVKY!$D$8:$D$50))),"")</f>
        <v>4</v>
      </c>
      <c r="X14" s="69">
        <f>IFERROR(IF($B14="","",IF(I_CH_CAL=2,SUMPRODUCT(--(OBJEDNÁVKY!$C$8:$C$50=$B14),--(OBJEDNÁVKY!$E$8:$E$50&lt;=X$6),--(OBJEDNÁVKY!$F$8:$F$50&gt;=X$6),OBJEDNÁVKY!$D$8:$D$50),INDEX(VYBAVENÍ!$C$8:$C$29, $A14)-SUMPRODUCT(--(OBJEDNÁVKY!$C$8:$C$50=$B14),--(OBJEDNÁVKY!$E$8:$E$50&lt;=X$6),--(OBJEDNÁVKY!$F$8:$F$50&gt;=X$6),OBJEDNÁVKY!$D$8:$D$50))),"")</f>
        <v>4</v>
      </c>
      <c r="Y14" s="69">
        <f>IFERROR(IF($B14="","",IF(I_CH_CAL=2,SUMPRODUCT(--(OBJEDNÁVKY!$C$8:$C$50=$B14),--(OBJEDNÁVKY!$E$8:$E$50&lt;=Y$6),--(OBJEDNÁVKY!$F$8:$F$50&gt;=Y$6),OBJEDNÁVKY!$D$8:$D$50),INDEX(VYBAVENÍ!$C$8:$C$29, $A14)-SUMPRODUCT(--(OBJEDNÁVKY!$C$8:$C$50=$B14),--(OBJEDNÁVKY!$E$8:$E$50&lt;=Y$6),--(OBJEDNÁVKY!$F$8:$F$50&gt;=Y$6),OBJEDNÁVKY!$D$8:$D$50))),"")</f>
        <v>4</v>
      </c>
      <c r="Z14" s="69">
        <f>IFERROR(IF($B14="","",IF(I_CH_CAL=2,SUMPRODUCT(--(OBJEDNÁVKY!$C$8:$C$50=$B14),--(OBJEDNÁVKY!$E$8:$E$50&lt;=Z$6),--(OBJEDNÁVKY!$F$8:$F$50&gt;=Z$6),OBJEDNÁVKY!$D$8:$D$50),INDEX(VYBAVENÍ!$C$8:$C$29, $A14)-SUMPRODUCT(--(OBJEDNÁVKY!$C$8:$C$50=$B14),--(OBJEDNÁVKY!$E$8:$E$50&lt;=Z$6),--(OBJEDNÁVKY!$F$8:$F$50&gt;=Z$6),OBJEDNÁVKY!$D$8:$D$50))),"")</f>
        <v>4</v>
      </c>
      <c r="AA14" s="69">
        <f>IFERROR(IF($B14="","",IF(I_CH_CAL=2,SUMPRODUCT(--(OBJEDNÁVKY!$C$8:$C$50=$B14),--(OBJEDNÁVKY!$E$8:$E$50&lt;=AA$6),--(OBJEDNÁVKY!$F$8:$F$50&gt;=AA$6),OBJEDNÁVKY!$D$8:$D$50),INDEX(VYBAVENÍ!$C$8:$C$29, $A14)-SUMPRODUCT(--(OBJEDNÁVKY!$C$8:$C$50=$B14),--(OBJEDNÁVKY!$E$8:$E$50&lt;=AA$6),--(OBJEDNÁVKY!$F$8:$F$50&gt;=AA$6),OBJEDNÁVKY!$D$8:$D$50))),"")</f>
        <v>4</v>
      </c>
      <c r="AB14" s="69">
        <f>IFERROR(IF($B14="","",IF(I_CH_CAL=2,SUMPRODUCT(--(OBJEDNÁVKY!$C$8:$C$50=$B14),--(OBJEDNÁVKY!$E$8:$E$50&lt;=AB$6),--(OBJEDNÁVKY!$F$8:$F$50&gt;=AB$6),OBJEDNÁVKY!$D$8:$D$50),INDEX(VYBAVENÍ!$C$8:$C$29, $A14)-SUMPRODUCT(--(OBJEDNÁVKY!$C$8:$C$50=$B14),--(OBJEDNÁVKY!$E$8:$E$50&lt;=AB$6),--(OBJEDNÁVKY!$F$8:$F$50&gt;=AB$6),OBJEDNÁVKY!$D$8:$D$50))),"")</f>
        <v>4</v>
      </c>
      <c r="AC14" s="69">
        <f>IFERROR(IF($B14="","",IF(I_CH_CAL=2,SUMPRODUCT(--(OBJEDNÁVKY!$C$8:$C$50=$B14),--(OBJEDNÁVKY!$E$8:$E$50&lt;=AC$6),--(OBJEDNÁVKY!$F$8:$F$50&gt;=AC$6),OBJEDNÁVKY!$D$8:$D$50),INDEX(VYBAVENÍ!$C$8:$C$29, $A14)-SUMPRODUCT(--(OBJEDNÁVKY!$C$8:$C$50=$B14),--(OBJEDNÁVKY!$E$8:$E$50&lt;=AC$6),--(OBJEDNÁVKY!$F$8:$F$50&gt;=AC$6),OBJEDNÁVKY!$D$8:$D$50))),"")</f>
        <v>4</v>
      </c>
      <c r="AD14" s="69">
        <f>IFERROR(IF($B14="","",IF(I_CH_CAL=2,SUMPRODUCT(--(OBJEDNÁVKY!$C$8:$C$50=$B14),--(OBJEDNÁVKY!$E$8:$E$50&lt;=AD$6),--(OBJEDNÁVKY!$F$8:$F$50&gt;=AD$6),OBJEDNÁVKY!$D$8:$D$50),INDEX(VYBAVENÍ!$C$8:$C$29, $A14)-SUMPRODUCT(--(OBJEDNÁVKY!$C$8:$C$50=$B14),--(OBJEDNÁVKY!$E$8:$E$50&lt;=AD$6),--(OBJEDNÁVKY!$F$8:$F$50&gt;=AD$6),OBJEDNÁVKY!$D$8:$D$50))),"")</f>
        <v>4</v>
      </c>
      <c r="AE14" s="69">
        <f>IFERROR(IF($B14="","",IF(I_CH_CAL=2,SUMPRODUCT(--(OBJEDNÁVKY!$C$8:$C$50=$B14),--(OBJEDNÁVKY!$E$8:$E$50&lt;=AE$6),--(OBJEDNÁVKY!$F$8:$F$50&gt;=AE$6),OBJEDNÁVKY!$D$8:$D$50),INDEX(VYBAVENÍ!$C$8:$C$29, $A14)-SUMPRODUCT(--(OBJEDNÁVKY!$C$8:$C$50=$B14),--(OBJEDNÁVKY!$E$8:$E$50&lt;=AE$6),--(OBJEDNÁVKY!$F$8:$F$50&gt;=AE$6),OBJEDNÁVKY!$D$8:$D$50))),"")</f>
        <v>4</v>
      </c>
      <c r="AF14" s="69">
        <f>IFERROR(IF($B14="","",IF(I_CH_CAL=2,SUMPRODUCT(--(OBJEDNÁVKY!$C$8:$C$50=$B14),--(OBJEDNÁVKY!$E$8:$E$50&lt;=AF$6),--(OBJEDNÁVKY!$F$8:$F$50&gt;=AF$6),OBJEDNÁVKY!$D$8:$D$50),INDEX(VYBAVENÍ!$C$8:$C$29, $A14)-SUMPRODUCT(--(OBJEDNÁVKY!$C$8:$C$50=$B14),--(OBJEDNÁVKY!$E$8:$E$50&lt;=AF$6),--(OBJEDNÁVKY!$F$8:$F$50&gt;=AF$6),OBJEDNÁVKY!$D$8:$D$50))),"")</f>
        <v>4</v>
      </c>
      <c r="AG14" s="69">
        <f>IFERROR(IF($B14="","",IF(I_CH_CAL=2,SUMPRODUCT(--(OBJEDNÁVKY!$C$8:$C$50=$B14),--(OBJEDNÁVKY!$E$8:$E$50&lt;=AG$6),--(OBJEDNÁVKY!$F$8:$F$50&gt;=AG$6),OBJEDNÁVKY!$D$8:$D$50),INDEX(VYBAVENÍ!$C$8:$C$29, $A14)-SUMPRODUCT(--(OBJEDNÁVKY!$C$8:$C$50=$B14),--(OBJEDNÁVKY!$E$8:$E$50&lt;=AG$6),--(OBJEDNÁVKY!$F$8:$F$50&gt;=AG$6),OBJEDNÁVKY!$D$8:$D$50))),"")</f>
        <v>4</v>
      </c>
    </row>
    <row r="15" spans="1:33" ht="22.7" customHeight="1" x14ac:dyDescent="0.25">
      <c r="A15" s="66">
        <f t="shared" si="2"/>
        <v>8</v>
      </c>
      <c r="B15" s="67" t="str">
        <f t="shared" si="3"/>
        <v>sonda lavinová</v>
      </c>
      <c r="C15" s="69">
        <f>IFERROR(IF($B15="","",IF(I_CH_CAL=2,SUMPRODUCT(--(OBJEDNÁVKY!$C$8:$C$50=$B15),--(OBJEDNÁVKY!$E$8:$E$50&lt;=C$6),--(OBJEDNÁVKY!$F$8:$F$50&gt;=C$6),OBJEDNÁVKY!$D$8:$D$50),INDEX(VYBAVENÍ!$C$8:$C$29, $A15)-SUMPRODUCT(--(OBJEDNÁVKY!$C$8:$C$50=$B15),--(OBJEDNÁVKY!$E$8:$E$50&lt;=C$6),--(OBJEDNÁVKY!$F$8:$F$50&gt;=C$6),OBJEDNÁVKY!$D$8:$D$50))),"")</f>
        <v>4</v>
      </c>
      <c r="D15" s="69">
        <f>IFERROR(IF($B15="","",IF(I_CH_CAL=2,SUMPRODUCT(--(OBJEDNÁVKY!$C$8:$C$50=$B15),--(OBJEDNÁVKY!$E$8:$E$50&lt;=D$6),--(OBJEDNÁVKY!$F$8:$F$50&gt;=D$6),OBJEDNÁVKY!$D$8:$D$50),INDEX(VYBAVENÍ!$C$8:$C$29, $A15)-SUMPRODUCT(--(OBJEDNÁVKY!$C$8:$C$50=$B15),--(OBJEDNÁVKY!$E$8:$E$50&lt;=D$6),--(OBJEDNÁVKY!$F$8:$F$50&gt;=D$6),OBJEDNÁVKY!$D$8:$D$50))),"")</f>
        <v>4</v>
      </c>
      <c r="E15" s="69">
        <f>IFERROR(IF($B15="","",IF(I_CH_CAL=2,SUMPRODUCT(--(OBJEDNÁVKY!$C$8:$C$50=$B15),--(OBJEDNÁVKY!$E$8:$E$50&lt;=E$6),--(OBJEDNÁVKY!$F$8:$F$50&gt;=E$6),OBJEDNÁVKY!$D$8:$D$50),INDEX(VYBAVENÍ!$C$8:$C$29, $A15)-SUMPRODUCT(--(OBJEDNÁVKY!$C$8:$C$50=$B15),--(OBJEDNÁVKY!$E$8:$E$50&lt;=E$6),--(OBJEDNÁVKY!$F$8:$F$50&gt;=E$6),OBJEDNÁVKY!$D$8:$D$50))),"")</f>
        <v>4</v>
      </c>
      <c r="F15" s="69">
        <f>IFERROR(IF($B15="","",IF(I_CH_CAL=2,SUMPRODUCT(--(OBJEDNÁVKY!$C$8:$C$50=$B15),--(OBJEDNÁVKY!$E$8:$E$50&lt;=F$6),--(OBJEDNÁVKY!$F$8:$F$50&gt;=F$6),OBJEDNÁVKY!$D$8:$D$50),INDEX(VYBAVENÍ!$C$8:$C$29, $A15)-SUMPRODUCT(--(OBJEDNÁVKY!$C$8:$C$50=$B15),--(OBJEDNÁVKY!$E$8:$E$50&lt;=F$6),--(OBJEDNÁVKY!$F$8:$F$50&gt;=F$6),OBJEDNÁVKY!$D$8:$D$50))),"")</f>
        <v>4</v>
      </c>
      <c r="G15" s="69">
        <f>IFERROR(IF($B15="","",IF(I_CH_CAL=2,SUMPRODUCT(--(OBJEDNÁVKY!$C$8:$C$50=$B15),--(OBJEDNÁVKY!$E$8:$E$50&lt;=G$6),--(OBJEDNÁVKY!$F$8:$F$50&gt;=G$6),OBJEDNÁVKY!$D$8:$D$50),INDEX(VYBAVENÍ!$C$8:$C$29, $A15)-SUMPRODUCT(--(OBJEDNÁVKY!$C$8:$C$50=$B15),--(OBJEDNÁVKY!$E$8:$E$50&lt;=G$6),--(OBJEDNÁVKY!$F$8:$F$50&gt;=G$6),OBJEDNÁVKY!$D$8:$D$50))),"")</f>
        <v>4</v>
      </c>
      <c r="H15" s="69">
        <f>IFERROR(IF($B15="","",IF(I_CH_CAL=2,SUMPRODUCT(--(OBJEDNÁVKY!$C$8:$C$50=$B15),--(OBJEDNÁVKY!$E$8:$E$50&lt;=H$6),--(OBJEDNÁVKY!$F$8:$F$50&gt;=H$6),OBJEDNÁVKY!$D$8:$D$50),INDEX(VYBAVENÍ!$C$8:$C$29, $A15)-SUMPRODUCT(--(OBJEDNÁVKY!$C$8:$C$50=$B15),--(OBJEDNÁVKY!$E$8:$E$50&lt;=H$6),--(OBJEDNÁVKY!$F$8:$F$50&gt;=H$6),OBJEDNÁVKY!$D$8:$D$50))),"")</f>
        <v>4</v>
      </c>
      <c r="I15" s="69">
        <f>IFERROR(IF($B15="","",IF(I_CH_CAL=2,SUMPRODUCT(--(OBJEDNÁVKY!$C$8:$C$50=$B15),--(OBJEDNÁVKY!$E$8:$E$50&lt;=I$6),--(OBJEDNÁVKY!$F$8:$F$50&gt;=I$6),OBJEDNÁVKY!$D$8:$D$50),INDEX(VYBAVENÍ!$C$8:$C$29, $A15)-SUMPRODUCT(--(OBJEDNÁVKY!$C$8:$C$50=$B15),--(OBJEDNÁVKY!$E$8:$E$50&lt;=I$6),--(OBJEDNÁVKY!$F$8:$F$50&gt;=I$6),OBJEDNÁVKY!$D$8:$D$50))),"")</f>
        <v>4</v>
      </c>
      <c r="J15" s="69">
        <f>IFERROR(IF($B15="","",IF(I_CH_CAL=2,SUMPRODUCT(--(OBJEDNÁVKY!$C$8:$C$50=$B15),--(OBJEDNÁVKY!$E$8:$E$50&lt;=J$6),--(OBJEDNÁVKY!$F$8:$F$50&gt;=J$6),OBJEDNÁVKY!$D$8:$D$50),INDEX(VYBAVENÍ!$C$8:$C$29, $A15)-SUMPRODUCT(--(OBJEDNÁVKY!$C$8:$C$50=$B15),--(OBJEDNÁVKY!$E$8:$E$50&lt;=J$6),--(OBJEDNÁVKY!$F$8:$F$50&gt;=J$6),OBJEDNÁVKY!$D$8:$D$50))),"")</f>
        <v>4</v>
      </c>
      <c r="K15" s="69">
        <f>IFERROR(IF($B15="","",IF(I_CH_CAL=2,SUMPRODUCT(--(OBJEDNÁVKY!$C$8:$C$50=$B15),--(OBJEDNÁVKY!$E$8:$E$50&lt;=K$6),--(OBJEDNÁVKY!$F$8:$F$50&gt;=K$6),OBJEDNÁVKY!$D$8:$D$50),INDEX(VYBAVENÍ!$C$8:$C$29, $A15)-SUMPRODUCT(--(OBJEDNÁVKY!$C$8:$C$50=$B15),--(OBJEDNÁVKY!$E$8:$E$50&lt;=K$6),--(OBJEDNÁVKY!$F$8:$F$50&gt;=K$6),OBJEDNÁVKY!$D$8:$D$50))),"")</f>
        <v>4</v>
      </c>
      <c r="L15" s="69">
        <f>IFERROR(IF($B15="","",IF(I_CH_CAL=2,SUMPRODUCT(--(OBJEDNÁVKY!$C$8:$C$50=$B15),--(OBJEDNÁVKY!$E$8:$E$50&lt;=L$6),--(OBJEDNÁVKY!$F$8:$F$50&gt;=L$6),OBJEDNÁVKY!$D$8:$D$50),INDEX(VYBAVENÍ!$C$8:$C$29, $A15)-SUMPRODUCT(--(OBJEDNÁVKY!$C$8:$C$50=$B15),--(OBJEDNÁVKY!$E$8:$E$50&lt;=L$6),--(OBJEDNÁVKY!$F$8:$F$50&gt;=L$6),OBJEDNÁVKY!$D$8:$D$50))),"")</f>
        <v>4</v>
      </c>
      <c r="M15" s="69">
        <f>IFERROR(IF($B15="","",IF(I_CH_CAL=2,SUMPRODUCT(--(OBJEDNÁVKY!$C$8:$C$50=$B15),--(OBJEDNÁVKY!$E$8:$E$50&lt;=M$6),--(OBJEDNÁVKY!$F$8:$F$50&gt;=M$6),OBJEDNÁVKY!$D$8:$D$50),INDEX(VYBAVENÍ!$C$8:$C$29, $A15)-SUMPRODUCT(--(OBJEDNÁVKY!$C$8:$C$50=$B15),--(OBJEDNÁVKY!$E$8:$E$50&lt;=M$6),--(OBJEDNÁVKY!$F$8:$F$50&gt;=M$6),OBJEDNÁVKY!$D$8:$D$50))),"")</f>
        <v>4</v>
      </c>
      <c r="N15" s="69">
        <f>IFERROR(IF($B15="","",IF(I_CH_CAL=2,SUMPRODUCT(--(OBJEDNÁVKY!$C$8:$C$50=$B15),--(OBJEDNÁVKY!$E$8:$E$50&lt;=N$6),--(OBJEDNÁVKY!$F$8:$F$50&gt;=N$6),OBJEDNÁVKY!$D$8:$D$50),INDEX(VYBAVENÍ!$C$8:$C$29, $A15)-SUMPRODUCT(--(OBJEDNÁVKY!$C$8:$C$50=$B15),--(OBJEDNÁVKY!$E$8:$E$50&lt;=N$6),--(OBJEDNÁVKY!$F$8:$F$50&gt;=N$6),OBJEDNÁVKY!$D$8:$D$50))),"")</f>
        <v>4</v>
      </c>
      <c r="O15" s="69">
        <f>IFERROR(IF($B15="","",IF(I_CH_CAL=2,SUMPRODUCT(--(OBJEDNÁVKY!$C$8:$C$50=$B15),--(OBJEDNÁVKY!$E$8:$E$50&lt;=O$6),--(OBJEDNÁVKY!$F$8:$F$50&gt;=O$6),OBJEDNÁVKY!$D$8:$D$50),INDEX(VYBAVENÍ!$C$8:$C$29, $A15)-SUMPRODUCT(--(OBJEDNÁVKY!$C$8:$C$50=$B15),--(OBJEDNÁVKY!$E$8:$E$50&lt;=O$6),--(OBJEDNÁVKY!$F$8:$F$50&gt;=O$6),OBJEDNÁVKY!$D$8:$D$50))),"")</f>
        <v>4</v>
      </c>
      <c r="P15" s="69">
        <f>IFERROR(IF($B15="","",IF(I_CH_CAL=2,SUMPRODUCT(--(OBJEDNÁVKY!$C$8:$C$50=$B15),--(OBJEDNÁVKY!$E$8:$E$50&lt;=P$6),--(OBJEDNÁVKY!$F$8:$F$50&gt;=P$6),OBJEDNÁVKY!$D$8:$D$50),INDEX(VYBAVENÍ!$C$8:$C$29, $A15)-SUMPRODUCT(--(OBJEDNÁVKY!$C$8:$C$50=$B15),--(OBJEDNÁVKY!$E$8:$E$50&lt;=P$6),--(OBJEDNÁVKY!$F$8:$F$50&gt;=P$6),OBJEDNÁVKY!$D$8:$D$50))),"")</f>
        <v>4</v>
      </c>
      <c r="Q15" s="69">
        <f>IFERROR(IF($B15="","",IF(I_CH_CAL=2,SUMPRODUCT(--(OBJEDNÁVKY!$C$8:$C$50=$B15),--(OBJEDNÁVKY!$E$8:$E$50&lt;=Q$6),--(OBJEDNÁVKY!$F$8:$F$50&gt;=Q$6),OBJEDNÁVKY!$D$8:$D$50),INDEX(VYBAVENÍ!$C$8:$C$29, $A15)-SUMPRODUCT(--(OBJEDNÁVKY!$C$8:$C$50=$B15),--(OBJEDNÁVKY!$E$8:$E$50&lt;=Q$6),--(OBJEDNÁVKY!$F$8:$F$50&gt;=Q$6),OBJEDNÁVKY!$D$8:$D$50))),"")</f>
        <v>4</v>
      </c>
      <c r="R15" s="69">
        <f>IFERROR(IF($B15="","",IF(I_CH_CAL=2,SUMPRODUCT(--(OBJEDNÁVKY!$C$8:$C$50=$B15),--(OBJEDNÁVKY!$E$8:$E$50&lt;=R$6),--(OBJEDNÁVKY!$F$8:$F$50&gt;=R$6),OBJEDNÁVKY!$D$8:$D$50),INDEX(VYBAVENÍ!$C$8:$C$29, $A15)-SUMPRODUCT(--(OBJEDNÁVKY!$C$8:$C$50=$B15),--(OBJEDNÁVKY!$E$8:$E$50&lt;=R$6),--(OBJEDNÁVKY!$F$8:$F$50&gt;=R$6),OBJEDNÁVKY!$D$8:$D$50))),"")</f>
        <v>4</v>
      </c>
      <c r="S15" s="69">
        <f>IFERROR(IF($B15="","",IF(I_CH_CAL=2,SUMPRODUCT(--(OBJEDNÁVKY!$C$8:$C$50=$B15),--(OBJEDNÁVKY!$E$8:$E$50&lt;=S$6),--(OBJEDNÁVKY!$F$8:$F$50&gt;=S$6),OBJEDNÁVKY!$D$8:$D$50),INDEX(VYBAVENÍ!$C$8:$C$29, $A15)-SUMPRODUCT(--(OBJEDNÁVKY!$C$8:$C$50=$B15),--(OBJEDNÁVKY!$E$8:$E$50&lt;=S$6),--(OBJEDNÁVKY!$F$8:$F$50&gt;=S$6),OBJEDNÁVKY!$D$8:$D$50))),"")</f>
        <v>4</v>
      </c>
      <c r="T15" s="69">
        <f>IFERROR(IF($B15="","",IF(I_CH_CAL=2,SUMPRODUCT(--(OBJEDNÁVKY!$C$8:$C$50=$B15),--(OBJEDNÁVKY!$E$8:$E$50&lt;=T$6),--(OBJEDNÁVKY!$F$8:$F$50&gt;=T$6),OBJEDNÁVKY!$D$8:$D$50),INDEX(VYBAVENÍ!$C$8:$C$29, $A15)-SUMPRODUCT(--(OBJEDNÁVKY!$C$8:$C$50=$B15),--(OBJEDNÁVKY!$E$8:$E$50&lt;=T$6),--(OBJEDNÁVKY!$F$8:$F$50&gt;=T$6),OBJEDNÁVKY!$D$8:$D$50))),"")</f>
        <v>4</v>
      </c>
      <c r="U15" s="69">
        <f>IFERROR(IF($B15="","",IF(I_CH_CAL=2,SUMPRODUCT(--(OBJEDNÁVKY!$C$8:$C$50=$B15),--(OBJEDNÁVKY!$E$8:$E$50&lt;=U$6),--(OBJEDNÁVKY!$F$8:$F$50&gt;=U$6),OBJEDNÁVKY!$D$8:$D$50),INDEX(VYBAVENÍ!$C$8:$C$29, $A15)-SUMPRODUCT(--(OBJEDNÁVKY!$C$8:$C$50=$B15),--(OBJEDNÁVKY!$E$8:$E$50&lt;=U$6),--(OBJEDNÁVKY!$F$8:$F$50&gt;=U$6),OBJEDNÁVKY!$D$8:$D$50))),"")</f>
        <v>4</v>
      </c>
      <c r="V15" s="69">
        <f>IFERROR(IF($B15="","",IF(I_CH_CAL=2,SUMPRODUCT(--(OBJEDNÁVKY!$C$8:$C$50=$B15),--(OBJEDNÁVKY!$E$8:$E$50&lt;=V$6),--(OBJEDNÁVKY!$F$8:$F$50&gt;=V$6),OBJEDNÁVKY!$D$8:$D$50),INDEX(VYBAVENÍ!$C$8:$C$29, $A15)-SUMPRODUCT(--(OBJEDNÁVKY!$C$8:$C$50=$B15),--(OBJEDNÁVKY!$E$8:$E$50&lt;=V$6),--(OBJEDNÁVKY!$F$8:$F$50&gt;=V$6),OBJEDNÁVKY!$D$8:$D$50))),"")</f>
        <v>4</v>
      </c>
      <c r="W15" s="69">
        <f>IFERROR(IF($B15="","",IF(I_CH_CAL=2,SUMPRODUCT(--(OBJEDNÁVKY!$C$8:$C$50=$B15),--(OBJEDNÁVKY!$E$8:$E$50&lt;=W$6),--(OBJEDNÁVKY!$F$8:$F$50&gt;=W$6),OBJEDNÁVKY!$D$8:$D$50),INDEX(VYBAVENÍ!$C$8:$C$29, $A15)-SUMPRODUCT(--(OBJEDNÁVKY!$C$8:$C$50=$B15),--(OBJEDNÁVKY!$E$8:$E$50&lt;=W$6),--(OBJEDNÁVKY!$F$8:$F$50&gt;=W$6),OBJEDNÁVKY!$D$8:$D$50))),"")</f>
        <v>4</v>
      </c>
      <c r="X15" s="69">
        <f>IFERROR(IF($B15="","",IF(I_CH_CAL=2,SUMPRODUCT(--(OBJEDNÁVKY!$C$8:$C$50=$B15),--(OBJEDNÁVKY!$E$8:$E$50&lt;=X$6),--(OBJEDNÁVKY!$F$8:$F$50&gt;=X$6),OBJEDNÁVKY!$D$8:$D$50),INDEX(VYBAVENÍ!$C$8:$C$29, $A15)-SUMPRODUCT(--(OBJEDNÁVKY!$C$8:$C$50=$B15),--(OBJEDNÁVKY!$E$8:$E$50&lt;=X$6),--(OBJEDNÁVKY!$F$8:$F$50&gt;=X$6),OBJEDNÁVKY!$D$8:$D$50))),"")</f>
        <v>4</v>
      </c>
      <c r="Y15" s="69">
        <f>IFERROR(IF($B15="","",IF(I_CH_CAL=2,SUMPRODUCT(--(OBJEDNÁVKY!$C$8:$C$50=$B15),--(OBJEDNÁVKY!$E$8:$E$50&lt;=Y$6),--(OBJEDNÁVKY!$F$8:$F$50&gt;=Y$6),OBJEDNÁVKY!$D$8:$D$50),INDEX(VYBAVENÍ!$C$8:$C$29, $A15)-SUMPRODUCT(--(OBJEDNÁVKY!$C$8:$C$50=$B15),--(OBJEDNÁVKY!$E$8:$E$50&lt;=Y$6),--(OBJEDNÁVKY!$F$8:$F$50&gt;=Y$6),OBJEDNÁVKY!$D$8:$D$50))),"")</f>
        <v>4</v>
      </c>
      <c r="Z15" s="69">
        <f>IFERROR(IF($B15="","",IF(I_CH_CAL=2,SUMPRODUCT(--(OBJEDNÁVKY!$C$8:$C$50=$B15),--(OBJEDNÁVKY!$E$8:$E$50&lt;=Z$6),--(OBJEDNÁVKY!$F$8:$F$50&gt;=Z$6),OBJEDNÁVKY!$D$8:$D$50),INDEX(VYBAVENÍ!$C$8:$C$29, $A15)-SUMPRODUCT(--(OBJEDNÁVKY!$C$8:$C$50=$B15),--(OBJEDNÁVKY!$E$8:$E$50&lt;=Z$6),--(OBJEDNÁVKY!$F$8:$F$50&gt;=Z$6),OBJEDNÁVKY!$D$8:$D$50))),"")</f>
        <v>4</v>
      </c>
      <c r="AA15" s="69">
        <f>IFERROR(IF($B15="","",IF(I_CH_CAL=2,SUMPRODUCT(--(OBJEDNÁVKY!$C$8:$C$50=$B15),--(OBJEDNÁVKY!$E$8:$E$50&lt;=AA$6),--(OBJEDNÁVKY!$F$8:$F$50&gt;=AA$6),OBJEDNÁVKY!$D$8:$D$50),INDEX(VYBAVENÍ!$C$8:$C$29, $A15)-SUMPRODUCT(--(OBJEDNÁVKY!$C$8:$C$50=$B15),--(OBJEDNÁVKY!$E$8:$E$50&lt;=AA$6),--(OBJEDNÁVKY!$F$8:$F$50&gt;=AA$6),OBJEDNÁVKY!$D$8:$D$50))),"")</f>
        <v>4</v>
      </c>
      <c r="AB15" s="69">
        <f>IFERROR(IF($B15="","",IF(I_CH_CAL=2,SUMPRODUCT(--(OBJEDNÁVKY!$C$8:$C$50=$B15),--(OBJEDNÁVKY!$E$8:$E$50&lt;=AB$6),--(OBJEDNÁVKY!$F$8:$F$50&gt;=AB$6),OBJEDNÁVKY!$D$8:$D$50),INDEX(VYBAVENÍ!$C$8:$C$29, $A15)-SUMPRODUCT(--(OBJEDNÁVKY!$C$8:$C$50=$B15),--(OBJEDNÁVKY!$E$8:$E$50&lt;=AB$6),--(OBJEDNÁVKY!$F$8:$F$50&gt;=AB$6),OBJEDNÁVKY!$D$8:$D$50))),"")</f>
        <v>4</v>
      </c>
      <c r="AC15" s="69">
        <f>IFERROR(IF($B15="","",IF(I_CH_CAL=2,SUMPRODUCT(--(OBJEDNÁVKY!$C$8:$C$50=$B15),--(OBJEDNÁVKY!$E$8:$E$50&lt;=AC$6),--(OBJEDNÁVKY!$F$8:$F$50&gt;=AC$6),OBJEDNÁVKY!$D$8:$D$50),INDEX(VYBAVENÍ!$C$8:$C$29, $A15)-SUMPRODUCT(--(OBJEDNÁVKY!$C$8:$C$50=$B15),--(OBJEDNÁVKY!$E$8:$E$50&lt;=AC$6),--(OBJEDNÁVKY!$F$8:$F$50&gt;=AC$6),OBJEDNÁVKY!$D$8:$D$50))),"")</f>
        <v>4</v>
      </c>
      <c r="AD15" s="69">
        <f>IFERROR(IF($B15="","",IF(I_CH_CAL=2,SUMPRODUCT(--(OBJEDNÁVKY!$C$8:$C$50=$B15),--(OBJEDNÁVKY!$E$8:$E$50&lt;=AD$6),--(OBJEDNÁVKY!$F$8:$F$50&gt;=AD$6),OBJEDNÁVKY!$D$8:$D$50),INDEX(VYBAVENÍ!$C$8:$C$29, $A15)-SUMPRODUCT(--(OBJEDNÁVKY!$C$8:$C$50=$B15),--(OBJEDNÁVKY!$E$8:$E$50&lt;=AD$6),--(OBJEDNÁVKY!$F$8:$F$50&gt;=AD$6),OBJEDNÁVKY!$D$8:$D$50))),"")</f>
        <v>4</v>
      </c>
      <c r="AE15" s="69">
        <f>IFERROR(IF($B15="","",IF(I_CH_CAL=2,SUMPRODUCT(--(OBJEDNÁVKY!$C$8:$C$50=$B15),--(OBJEDNÁVKY!$E$8:$E$50&lt;=AE$6),--(OBJEDNÁVKY!$F$8:$F$50&gt;=AE$6),OBJEDNÁVKY!$D$8:$D$50),INDEX(VYBAVENÍ!$C$8:$C$29, $A15)-SUMPRODUCT(--(OBJEDNÁVKY!$C$8:$C$50=$B15),--(OBJEDNÁVKY!$E$8:$E$50&lt;=AE$6),--(OBJEDNÁVKY!$F$8:$F$50&gt;=AE$6),OBJEDNÁVKY!$D$8:$D$50))),"")</f>
        <v>4</v>
      </c>
      <c r="AF15" s="69">
        <f>IFERROR(IF($B15="","",IF(I_CH_CAL=2,SUMPRODUCT(--(OBJEDNÁVKY!$C$8:$C$50=$B15),--(OBJEDNÁVKY!$E$8:$E$50&lt;=AF$6),--(OBJEDNÁVKY!$F$8:$F$50&gt;=AF$6),OBJEDNÁVKY!$D$8:$D$50),INDEX(VYBAVENÍ!$C$8:$C$29, $A15)-SUMPRODUCT(--(OBJEDNÁVKY!$C$8:$C$50=$B15),--(OBJEDNÁVKY!$E$8:$E$50&lt;=AF$6),--(OBJEDNÁVKY!$F$8:$F$50&gt;=AF$6),OBJEDNÁVKY!$D$8:$D$50))),"")</f>
        <v>4</v>
      </c>
      <c r="AG15" s="69">
        <f>IFERROR(IF($B15="","",IF(I_CH_CAL=2,SUMPRODUCT(--(OBJEDNÁVKY!$C$8:$C$50=$B15),--(OBJEDNÁVKY!$E$8:$E$50&lt;=AG$6),--(OBJEDNÁVKY!$F$8:$F$50&gt;=AG$6),OBJEDNÁVKY!$D$8:$D$50),INDEX(VYBAVENÍ!$C$8:$C$29, $A15)-SUMPRODUCT(--(OBJEDNÁVKY!$C$8:$C$50=$B15),--(OBJEDNÁVKY!$E$8:$E$50&lt;=AG$6),--(OBJEDNÁVKY!$F$8:$F$50&gt;=AG$6),OBJEDNÁVKY!$D$8:$D$50))),"")</f>
        <v>4</v>
      </c>
    </row>
    <row r="16" spans="1:33" ht="22.7" customHeight="1" x14ac:dyDescent="0.25">
      <c r="A16" s="66">
        <f t="shared" si="2"/>
        <v>9</v>
      </c>
      <c r="B16" s="67" t="str">
        <f t="shared" si="3"/>
        <v>vyhledávač lavinový(pípák)</v>
      </c>
      <c r="C16" s="69">
        <f>IFERROR(IF($B16="","",IF(I_CH_CAL=2,SUMPRODUCT(--(OBJEDNÁVKY!$C$8:$C$50=$B16),--(OBJEDNÁVKY!$E$8:$E$50&lt;=C$6),--(OBJEDNÁVKY!$F$8:$F$50&gt;=C$6),OBJEDNÁVKY!$D$8:$D$50),INDEX(VYBAVENÍ!$C$8:$C$29, $A16)-SUMPRODUCT(--(OBJEDNÁVKY!$C$8:$C$50=$B16),--(OBJEDNÁVKY!$E$8:$E$50&lt;=C$6),--(OBJEDNÁVKY!$F$8:$F$50&gt;=C$6),OBJEDNÁVKY!$D$8:$D$50))),"")</f>
        <v>4</v>
      </c>
      <c r="D16" s="69">
        <f>IFERROR(IF($B16="","",IF(I_CH_CAL=2,SUMPRODUCT(--(OBJEDNÁVKY!$C$8:$C$50=$B16),--(OBJEDNÁVKY!$E$8:$E$50&lt;=D$6),--(OBJEDNÁVKY!$F$8:$F$50&gt;=D$6),OBJEDNÁVKY!$D$8:$D$50),INDEX(VYBAVENÍ!$C$8:$C$29, $A16)-SUMPRODUCT(--(OBJEDNÁVKY!$C$8:$C$50=$B16),--(OBJEDNÁVKY!$E$8:$E$50&lt;=D$6),--(OBJEDNÁVKY!$F$8:$F$50&gt;=D$6),OBJEDNÁVKY!$D$8:$D$50))),"")</f>
        <v>4</v>
      </c>
      <c r="E16" s="69">
        <f>IFERROR(IF($B16="","",IF(I_CH_CAL=2,SUMPRODUCT(--(OBJEDNÁVKY!$C$8:$C$50=$B16),--(OBJEDNÁVKY!$E$8:$E$50&lt;=E$6),--(OBJEDNÁVKY!$F$8:$F$50&gt;=E$6),OBJEDNÁVKY!$D$8:$D$50),INDEX(VYBAVENÍ!$C$8:$C$29, $A16)-SUMPRODUCT(--(OBJEDNÁVKY!$C$8:$C$50=$B16),--(OBJEDNÁVKY!$E$8:$E$50&lt;=E$6),--(OBJEDNÁVKY!$F$8:$F$50&gt;=E$6),OBJEDNÁVKY!$D$8:$D$50))),"")</f>
        <v>4</v>
      </c>
      <c r="F16" s="69">
        <f>IFERROR(IF($B16="","",IF(I_CH_CAL=2,SUMPRODUCT(--(OBJEDNÁVKY!$C$8:$C$50=$B16),--(OBJEDNÁVKY!$E$8:$E$50&lt;=F$6),--(OBJEDNÁVKY!$F$8:$F$50&gt;=F$6),OBJEDNÁVKY!$D$8:$D$50),INDEX(VYBAVENÍ!$C$8:$C$29, $A16)-SUMPRODUCT(--(OBJEDNÁVKY!$C$8:$C$50=$B16),--(OBJEDNÁVKY!$E$8:$E$50&lt;=F$6),--(OBJEDNÁVKY!$F$8:$F$50&gt;=F$6),OBJEDNÁVKY!$D$8:$D$50))),"")</f>
        <v>4</v>
      </c>
      <c r="G16" s="69">
        <f>IFERROR(IF($B16="","",IF(I_CH_CAL=2,SUMPRODUCT(--(OBJEDNÁVKY!$C$8:$C$50=$B16),--(OBJEDNÁVKY!$E$8:$E$50&lt;=G$6),--(OBJEDNÁVKY!$F$8:$F$50&gt;=G$6),OBJEDNÁVKY!$D$8:$D$50),INDEX(VYBAVENÍ!$C$8:$C$29, $A16)-SUMPRODUCT(--(OBJEDNÁVKY!$C$8:$C$50=$B16),--(OBJEDNÁVKY!$E$8:$E$50&lt;=G$6),--(OBJEDNÁVKY!$F$8:$F$50&gt;=G$6),OBJEDNÁVKY!$D$8:$D$50))),"")</f>
        <v>4</v>
      </c>
      <c r="H16" s="69">
        <f>IFERROR(IF($B16="","",IF(I_CH_CAL=2,SUMPRODUCT(--(OBJEDNÁVKY!$C$8:$C$50=$B16),--(OBJEDNÁVKY!$E$8:$E$50&lt;=H$6),--(OBJEDNÁVKY!$F$8:$F$50&gt;=H$6),OBJEDNÁVKY!$D$8:$D$50),INDEX(VYBAVENÍ!$C$8:$C$29, $A16)-SUMPRODUCT(--(OBJEDNÁVKY!$C$8:$C$50=$B16),--(OBJEDNÁVKY!$E$8:$E$50&lt;=H$6),--(OBJEDNÁVKY!$F$8:$F$50&gt;=H$6),OBJEDNÁVKY!$D$8:$D$50))),"")</f>
        <v>4</v>
      </c>
      <c r="I16" s="69">
        <f>IFERROR(IF($B16="","",IF(I_CH_CAL=2,SUMPRODUCT(--(OBJEDNÁVKY!$C$8:$C$50=$B16),--(OBJEDNÁVKY!$E$8:$E$50&lt;=I$6),--(OBJEDNÁVKY!$F$8:$F$50&gt;=I$6),OBJEDNÁVKY!$D$8:$D$50),INDEX(VYBAVENÍ!$C$8:$C$29, $A16)-SUMPRODUCT(--(OBJEDNÁVKY!$C$8:$C$50=$B16),--(OBJEDNÁVKY!$E$8:$E$50&lt;=I$6),--(OBJEDNÁVKY!$F$8:$F$50&gt;=I$6),OBJEDNÁVKY!$D$8:$D$50))),"")</f>
        <v>4</v>
      </c>
      <c r="J16" s="69">
        <f>IFERROR(IF($B16="","",IF(I_CH_CAL=2,SUMPRODUCT(--(OBJEDNÁVKY!$C$8:$C$50=$B16),--(OBJEDNÁVKY!$E$8:$E$50&lt;=J$6),--(OBJEDNÁVKY!$F$8:$F$50&gt;=J$6),OBJEDNÁVKY!$D$8:$D$50),INDEX(VYBAVENÍ!$C$8:$C$29, $A16)-SUMPRODUCT(--(OBJEDNÁVKY!$C$8:$C$50=$B16),--(OBJEDNÁVKY!$E$8:$E$50&lt;=J$6),--(OBJEDNÁVKY!$F$8:$F$50&gt;=J$6),OBJEDNÁVKY!$D$8:$D$50))),"")</f>
        <v>4</v>
      </c>
      <c r="K16" s="69">
        <f>IFERROR(IF($B16="","",IF(I_CH_CAL=2,SUMPRODUCT(--(OBJEDNÁVKY!$C$8:$C$50=$B16),--(OBJEDNÁVKY!$E$8:$E$50&lt;=K$6),--(OBJEDNÁVKY!$F$8:$F$50&gt;=K$6),OBJEDNÁVKY!$D$8:$D$50),INDEX(VYBAVENÍ!$C$8:$C$29, $A16)-SUMPRODUCT(--(OBJEDNÁVKY!$C$8:$C$50=$B16),--(OBJEDNÁVKY!$E$8:$E$50&lt;=K$6),--(OBJEDNÁVKY!$F$8:$F$50&gt;=K$6),OBJEDNÁVKY!$D$8:$D$50))),"")</f>
        <v>4</v>
      </c>
      <c r="L16" s="69">
        <f>IFERROR(IF($B16="","",IF(I_CH_CAL=2,SUMPRODUCT(--(OBJEDNÁVKY!$C$8:$C$50=$B16),--(OBJEDNÁVKY!$E$8:$E$50&lt;=L$6),--(OBJEDNÁVKY!$F$8:$F$50&gt;=L$6),OBJEDNÁVKY!$D$8:$D$50),INDEX(VYBAVENÍ!$C$8:$C$29, $A16)-SUMPRODUCT(--(OBJEDNÁVKY!$C$8:$C$50=$B16),--(OBJEDNÁVKY!$E$8:$E$50&lt;=L$6),--(OBJEDNÁVKY!$F$8:$F$50&gt;=L$6),OBJEDNÁVKY!$D$8:$D$50))),"")</f>
        <v>4</v>
      </c>
      <c r="M16" s="69">
        <f>IFERROR(IF($B16="","",IF(I_CH_CAL=2,SUMPRODUCT(--(OBJEDNÁVKY!$C$8:$C$50=$B16),--(OBJEDNÁVKY!$E$8:$E$50&lt;=M$6),--(OBJEDNÁVKY!$F$8:$F$50&gt;=M$6),OBJEDNÁVKY!$D$8:$D$50),INDEX(VYBAVENÍ!$C$8:$C$29, $A16)-SUMPRODUCT(--(OBJEDNÁVKY!$C$8:$C$50=$B16),--(OBJEDNÁVKY!$E$8:$E$50&lt;=M$6),--(OBJEDNÁVKY!$F$8:$F$50&gt;=M$6),OBJEDNÁVKY!$D$8:$D$50))),"")</f>
        <v>4</v>
      </c>
      <c r="N16" s="69">
        <f>IFERROR(IF($B16="","",IF(I_CH_CAL=2,SUMPRODUCT(--(OBJEDNÁVKY!$C$8:$C$50=$B16),--(OBJEDNÁVKY!$E$8:$E$50&lt;=N$6),--(OBJEDNÁVKY!$F$8:$F$50&gt;=N$6),OBJEDNÁVKY!$D$8:$D$50),INDEX(VYBAVENÍ!$C$8:$C$29, $A16)-SUMPRODUCT(--(OBJEDNÁVKY!$C$8:$C$50=$B16),--(OBJEDNÁVKY!$E$8:$E$50&lt;=N$6),--(OBJEDNÁVKY!$F$8:$F$50&gt;=N$6),OBJEDNÁVKY!$D$8:$D$50))),"")</f>
        <v>4</v>
      </c>
      <c r="O16" s="69">
        <f>IFERROR(IF($B16="","",IF(I_CH_CAL=2,SUMPRODUCT(--(OBJEDNÁVKY!$C$8:$C$50=$B16),--(OBJEDNÁVKY!$E$8:$E$50&lt;=O$6),--(OBJEDNÁVKY!$F$8:$F$50&gt;=O$6),OBJEDNÁVKY!$D$8:$D$50),INDEX(VYBAVENÍ!$C$8:$C$29, $A16)-SUMPRODUCT(--(OBJEDNÁVKY!$C$8:$C$50=$B16),--(OBJEDNÁVKY!$E$8:$E$50&lt;=O$6),--(OBJEDNÁVKY!$F$8:$F$50&gt;=O$6),OBJEDNÁVKY!$D$8:$D$50))),"")</f>
        <v>4</v>
      </c>
      <c r="P16" s="69">
        <f>IFERROR(IF($B16="","",IF(I_CH_CAL=2,SUMPRODUCT(--(OBJEDNÁVKY!$C$8:$C$50=$B16),--(OBJEDNÁVKY!$E$8:$E$50&lt;=P$6),--(OBJEDNÁVKY!$F$8:$F$50&gt;=P$6),OBJEDNÁVKY!$D$8:$D$50),INDEX(VYBAVENÍ!$C$8:$C$29, $A16)-SUMPRODUCT(--(OBJEDNÁVKY!$C$8:$C$50=$B16),--(OBJEDNÁVKY!$E$8:$E$50&lt;=P$6),--(OBJEDNÁVKY!$F$8:$F$50&gt;=P$6),OBJEDNÁVKY!$D$8:$D$50))),"")</f>
        <v>4</v>
      </c>
      <c r="Q16" s="69">
        <f>IFERROR(IF($B16="","",IF(I_CH_CAL=2,SUMPRODUCT(--(OBJEDNÁVKY!$C$8:$C$50=$B16),--(OBJEDNÁVKY!$E$8:$E$50&lt;=Q$6),--(OBJEDNÁVKY!$F$8:$F$50&gt;=Q$6),OBJEDNÁVKY!$D$8:$D$50),INDEX(VYBAVENÍ!$C$8:$C$29, $A16)-SUMPRODUCT(--(OBJEDNÁVKY!$C$8:$C$50=$B16),--(OBJEDNÁVKY!$E$8:$E$50&lt;=Q$6),--(OBJEDNÁVKY!$F$8:$F$50&gt;=Q$6),OBJEDNÁVKY!$D$8:$D$50))),"")</f>
        <v>4</v>
      </c>
      <c r="R16" s="69">
        <f>IFERROR(IF($B16="","",IF(I_CH_CAL=2,SUMPRODUCT(--(OBJEDNÁVKY!$C$8:$C$50=$B16),--(OBJEDNÁVKY!$E$8:$E$50&lt;=R$6),--(OBJEDNÁVKY!$F$8:$F$50&gt;=R$6),OBJEDNÁVKY!$D$8:$D$50),INDEX(VYBAVENÍ!$C$8:$C$29, $A16)-SUMPRODUCT(--(OBJEDNÁVKY!$C$8:$C$50=$B16),--(OBJEDNÁVKY!$E$8:$E$50&lt;=R$6),--(OBJEDNÁVKY!$F$8:$F$50&gt;=R$6),OBJEDNÁVKY!$D$8:$D$50))),"")</f>
        <v>4</v>
      </c>
      <c r="S16" s="69">
        <f>IFERROR(IF($B16="","",IF(I_CH_CAL=2,SUMPRODUCT(--(OBJEDNÁVKY!$C$8:$C$50=$B16),--(OBJEDNÁVKY!$E$8:$E$50&lt;=S$6),--(OBJEDNÁVKY!$F$8:$F$50&gt;=S$6),OBJEDNÁVKY!$D$8:$D$50),INDEX(VYBAVENÍ!$C$8:$C$29, $A16)-SUMPRODUCT(--(OBJEDNÁVKY!$C$8:$C$50=$B16),--(OBJEDNÁVKY!$E$8:$E$50&lt;=S$6),--(OBJEDNÁVKY!$F$8:$F$50&gt;=S$6),OBJEDNÁVKY!$D$8:$D$50))),"")</f>
        <v>4</v>
      </c>
      <c r="T16" s="69">
        <f>IFERROR(IF($B16="","",IF(I_CH_CAL=2,SUMPRODUCT(--(OBJEDNÁVKY!$C$8:$C$50=$B16),--(OBJEDNÁVKY!$E$8:$E$50&lt;=T$6),--(OBJEDNÁVKY!$F$8:$F$50&gt;=T$6),OBJEDNÁVKY!$D$8:$D$50),INDEX(VYBAVENÍ!$C$8:$C$29, $A16)-SUMPRODUCT(--(OBJEDNÁVKY!$C$8:$C$50=$B16),--(OBJEDNÁVKY!$E$8:$E$50&lt;=T$6),--(OBJEDNÁVKY!$F$8:$F$50&gt;=T$6),OBJEDNÁVKY!$D$8:$D$50))),"")</f>
        <v>4</v>
      </c>
      <c r="U16" s="69">
        <f>IFERROR(IF($B16="","",IF(I_CH_CAL=2,SUMPRODUCT(--(OBJEDNÁVKY!$C$8:$C$50=$B16),--(OBJEDNÁVKY!$E$8:$E$50&lt;=U$6),--(OBJEDNÁVKY!$F$8:$F$50&gt;=U$6),OBJEDNÁVKY!$D$8:$D$50),INDEX(VYBAVENÍ!$C$8:$C$29, $A16)-SUMPRODUCT(--(OBJEDNÁVKY!$C$8:$C$50=$B16),--(OBJEDNÁVKY!$E$8:$E$50&lt;=U$6),--(OBJEDNÁVKY!$F$8:$F$50&gt;=U$6),OBJEDNÁVKY!$D$8:$D$50))),"")</f>
        <v>4</v>
      </c>
      <c r="V16" s="69">
        <f>IFERROR(IF($B16="","",IF(I_CH_CAL=2,SUMPRODUCT(--(OBJEDNÁVKY!$C$8:$C$50=$B16),--(OBJEDNÁVKY!$E$8:$E$50&lt;=V$6),--(OBJEDNÁVKY!$F$8:$F$50&gt;=V$6),OBJEDNÁVKY!$D$8:$D$50),INDEX(VYBAVENÍ!$C$8:$C$29, $A16)-SUMPRODUCT(--(OBJEDNÁVKY!$C$8:$C$50=$B16),--(OBJEDNÁVKY!$E$8:$E$50&lt;=V$6),--(OBJEDNÁVKY!$F$8:$F$50&gt;=V$6),OBJEDNÁVKY!$D$8:$D$50))),"")</f>
        <v>4</v>
      </c>
      <c r="W16" s="69">
        <f>IFERROR(IF($B16="","",IF(I_CH_CAL=2,SUMPRODUCT(--(OBJEDNÁVKY!$C$8:$C$50=$B16),--(OBJEDNÁVKY!$E$8:$E$50&lt;=W$6),--(OBJEDNÁVKY!$F$8:$F$50&gt;=W$6),OBJEDNÁVKY!$D$8:$D$50),INDEX(VYBAVENÍ!$C$8:$C$29, $A16)-SUMPRODUCT(--(OBJEDNÁVKY!$C$8:$C$50=$B16),--(OBJEDNÁVKY!$E$8:$E$50&lt;=W$6),--(OBJEDNÁVKY!$F$8:$F$50&gt;=W$6),OBJEDNÁVKY!$D$8:$D$50))),"")</f>
        <v>4</v>
      </c>
      <c r="X16" s="69">
        <f>IFERROR(IF($B16="","",IF(I_CH_CAL=2,SUMPRODUCT(--(OBJEDNÁVKY!$C$8:$C$50=$B16),--(OBJEDNÁVKY!$E$8:$E$50&lt;=X$6),--(OBJEDNÁVKY!$F$8:$F$50&gt;=X$6),OBJEDNÁVKY!$D$8:$D$50),INDEX(VYBAVENÍ!$C$8:$C$29, $A16)-SUMPRODUCT(--(OBJEDNÁVKY!$C$8:$C$50=$B16),--(OBJEDNÁVKY!$E$8:$E$50&lt;=X$6),--(OBJEDNÁVKY!$F$8:$F$50&gt;=X$6),OBJEDNÁVKY!$D$8:$D$50))),"")</f>
        <v>4</v>
      </c>
      <c r="Y16" s="69">
        <f>IFERROR(IF($B16="","",IF(I_CH_CAL=2,SUMPRODUCT(--(OBJEDNÁVKY!$C$8:$C$50=$B16),--(OBJEDNÁVKY!$E$8:$E$50&lt;=Y$6),--(OBJEDNÁVKY!$F$8:$F$50&gt;=Y$6),OBJEDNÁVKY!$D$8:$D$50),INDEX(VYBAVENÍ!$C$8:$C$29, $A16)-SUMPRODUCT(--(OBJEDNÁVKY!$C$8:$C$50=$B16),--(OBJEDNÁVKY!$E$8:$E$50&lt;=Y$6),--(OBJEDNÁVKY!$F$8:$F$50&gt;=Y$6),OBJEDNÁVKY!$D$8:$D$50))),"")</f>
        <v>4</v>
      </c>
      <c r="Z16" s="69">
        <f>IFERROR(IF($B16="","",IF(I_CH_CAL=2,SUMPRODUCT(--(OBJEDNÁVKY!$C$8:$C$50=$B16),--(OBJEDNÁVKY!$E$8:$E$50&lt;=Z$6),--(OBJEDNÁVKY!$F$8:$F$50&gt;=Z$6),OBJEDNÁVKY!$D$8:$D$50),INDEX(VYBAVENÍ!$C$8:$C$29, $A16)-SUMPRODUCT(--(OBJEDNÁVKY!$C$8:$C$50=$B16),--(OBJEDNÁVKY!$E$8:$E$50&lt;=Z$6),--(OBJEDNÁVKY!$F$8:$F$50&gt;=Z$6),OBJEDNÁVKY!$D$8:$D$50))),"")</f>
        <v>4</v>
      </c>
      <c r="AA16" s="69">
        <f>IFERROR(IF($B16="","",IF(I_CH_CAL=2,SUMPRODUCT(--(OBJEDNÁVKY!$C$8:$C$50=$B16),--(OBJEDNÁVKY!$E$8:$E$50&lt;=AA$6),--(OBJEDNÁVKY!$F$8:$F$50&gt;=AA$6),OBJEDNÁVKY!$D$8:$D$50),INDEX(VYBAVENÍ!$C$8:$C$29, $A16)-SUMPRODUCT(--(OBJEDNÁVKY!$C$8:$C$50=$B16),--(OBJEDNÁVKY!$E$8:$E$50&lt;=AA$6),--(OBJEDNÁVKY!$F$8:$F$50&gt;=AA$6),OBJEDNÁVKY!$D$8:$D$50))),"")</f>
        <v>4</v>
      </c>
      <c r="AB16" s="69">
        <f>IFERROR(IF($B16="","",IF(I_CH_CAL=2,SUMPRODUCT(--(OBJEDNÁVKY!$C$8:$C$50=$B16),--(OBJEDNÁVKY!$E$8:$E$50&lt;=AB$6),--(OBJEDNÁVKY!$F$8:$F$50&gt;=AB$6),OBJEDNÁVKY!$D$8:$D$50),INDEX(VYBAVENÍ!$C$8:$C$29, $A16)-SUMPRODUCT(--(OBJEDNÁVKY!$C$8:$C$50=$B16),--(OBJEDNÁVKY!$E$8:$E$50&lt;=AB$6),--(OBJEDNÁVKY!$F$8:$F$50&gt;=AB$6),OBJEDNÁVKY!$D$8:$D$50))),"")</f>
        <v>4</v>
      </c>
      <c r="AC16" s="69">
        <f>IFERROR(IF($B16="","",IF(I_CH_CAL=2,SUMPRODUCT(--(OBJEDNÁVKY!$C$8:$C$50=$B16),--(OBJEDNÁVKY!$E$8:$E$50&lt;=AC$6),--(OBJEDNÁVKY!$F$8:$F$50&gt;=AC$6),OBJEDNÁVKY!$D$8:$D$50),INDEX(VYBAVENÍ!$C$8:$C$29, $A16)-SUMPRODUCT(--(OBJEDNÁVKY!$C$8:$C$50=$B16),--(OBJEDNÁVKY!$E$8:$E$50&lt;=AC$6),--(OBJEDNÁVKY!$F$8:$F$50&gt;=AC$6),OBJEDNÁVKY!$D$8:$D$50))),"")</f>
        <v>4</v>
      </c>
      <c r="AD16" s="69">
        <f>IFERROR(IF($B16="","",IF(I_CH_CAL=2,SUMPRODUCT(--(OBJEDNÁVKY!$C$8:$C$50=$B16),--(OBJEDNÁVKY!$E$8:$E$50&lt;=AD$6),--(OBJEDNÁVKY!$F$8:$F$50&gt;=AD$6),OBJEDNÁVKY!$D$8:$D$50),INDEX(VYBAVENÍ!$C$8:$C$29, $A16)-SUMPRODUCT(--(OBJEDNÁVKY!$C$8:$C$50=$B16),--(OBJEDNÁVKY!$E$8:$E$50&lt;=AD$6),--(OBJEDNÁVKY!$F$8:$F$50&gt;=AD$6),OBJEDNÁVKY!$D$8:$D$50))),"")</f>
        <v>4</v>
      </c>
      <c r="AE16" s="69">
        <f>IFERROR(IF($B16="","",IF(I_CH_CAL=2,SUMPRODUCT(--(OBJEDNÁVKY!$C$8:$C$50=$B16),--(OBJEDNÁVKY!$E$8:$E$50&lt;=AE$6),--(OBJEDNÁVKY!$F$8:$F$50&gt;=AE$6),OBJEDNÁVKY!$D$8:$D$50),INDEX(VYBAVENÍ!$C$8:$C$29, $A16)-SUMPRODUCT(--(OBJEDNÁVKY!$C$8:$C$50=$B16),--(OBJEDNÁVKY!$E$8:$E$50&lt;=AE$6),--(OBJEDNÁVKY!$F$8:$F$50&gt;=AE$6),OBJEDNÁVKY!$D$8:$D$50))),"")</f>
        <v>4</v>
      </c>
      <c r="AF16" s="69">
        <f>IFERROR(IF($B16="","",IF(I_CH_CAL=2,SUMPRODUCT(--(OBJEDNÁVKY!$C$8:$C$50=$B16),--(OBJEDNÁVKY!$E$8:$E$50&lt;=AF$6),--(OBJEDNÁVKY!$F$8:$F$50&gt;=AF$6),OBJEDNÁVKY!$D$8:$D$50),INDEX(VYBAVENÍ!$C$8:$C$29, $A16)-SUMPRODUCT(--(OBJEDNÁVKY!$C$8:$C$50=$B16),--(OBJEDNÁVKY!$E$8:$E$50&lt;=AF$6),--(OBJEDNÁVKY!$F$8:$F$50&gt;=AF$6),OBJEDNÁVKY!$D$8:$D$50))),"")</f>
        <v>4</v>
      </c>
      <c r="AG16" s="69">
        <f>IFERROR(IF($B16="","",IF(I_CH_CAL=2,SUMPRODUCT(--(OBJEDNÁVKY!$C$8:$C$50=$B16),--(OBJEDNÁVKY!$E$8:$E$50&lt;=AG$6),--(OBJEDNÁVKY!$F$8:$F$50&gt;=AG$6),OBJEDNÁVKY!$D$8:$D$50),INDEX(VYBAVENÍ!$C$8:$C$29, $A16)-SUMPRODUCT(--(OBJEDNÁVKY!$C$8:$C$50=$B16),--(OBJEDNÁVKY!$E$8:$E$50&lt;=AG$6),--(OBJEDNÁVKY!$F$8:$F$50&gt;=AG$6),OBJEDNÁVKY!$D$8:$D$50))),"")</f>
        <v>4</v>
      </c>
    </row>
    <row r="17" spans="1:33" ht="22.7" customHeight="1" x14ac:dyDescent="0.25">
      <c r="A17" s="66">
        <f t="shared" si="2"/>
        <v>10</v>
      </c>
      <c r="B17" s="67" t="str">
        <f t="shared" si="3"/>
        <v>hole teleskopické (2 díly), Leki</v>
      </c>
      <c r="C17" s="69">
        <f>IFERROR(IF($B17="","",IF(I_CH_CAL=2,SUMPRODUCT(--(OBJEDNÁVKY!$C$8:$C$50=$B17),--(OBJEDNÁVKY!$E$8:$E$50&lt;=C$6),--(OBJEDNÁVKY!$F$8:$F$50&gt;=C$6),OBJEDNÁVKY!$D$8:$D$50),INDEX(VYBAVENÍ!$C$8:$C$29, $A17)-SUMPRODUCT(--(OBJEDNÁVKY!$C$8:$C$50=$B17),--(OBJEDNÁVKY!$E$8:$E$50&lt;=C$6),--(OBJEDNÁVKY!$F$8:$F$50&gt;=C$6),OBJEDNÁVKY!$D$8:$D$50))),"")</f>
        <v>2</v>
      </c>
      <c r="D17" s="69">
        <f>IFERROR(IF($B17="","",IF(I_CH_CAL=2,SUMPRODUCT(--(OBJEDNÁVKY!$C$8:$C$50=$B17),--(OBJEDNÁVKY!$E$8:$E$50&lt;=D$6),--(OBJEDNÁVKY!$F$8:$F$50&gt;=D$6),OBJEDNÁVKY!$D$8:$D$50),INDEX(VYBAVENÍ!$C$8:$C$29, $A17)-SUMPRODUCT(--(OBJEDNÁVKY!$C$8:$C$50=$B17),--(OBJEDNÁVKY!$E$8:$E$50&lt;=D$6),--(OBJEDNÁVKY!$F$8:$F$50&gt;=D$6),OBJEDNÁVKY!$D$8:$D$50))),"")</f>
        <v>2</v>
      </c>
      <c r="E17" s="69">
        <f>IFERROR(IF($B17="","",IF(I_CH_CAL=2,SUMPRODUCT(--(OBJEDNÁVKY!$C$8:$C$50=$B17),--(OBJEDNÁVKY!$E$8:$E$50&lt;=E$6),--(OBJEDNÁVKY!$F$8:$F$50&gt;=E$6),OBJEDNÁVKY!$D$8:$D$50),INDEX(VYBAVENÍ!$C$8:$C$29, $A17)-SUMPRODUCT(--(OBJEDNÁVKY!$C$8:$C$50=$B17),--(OBJEDNÁVKY!$E$8:$E$50&lt;=E$6),--(OBJEDNÁVKY!$F$8:$F$50&gt;=E$6),OBJEDNÁVKY!$D$8:$D$50))),"")</f>
        <v>2</v>
      </c>
      <c r="F17" s="69">
        <f>IFERROR(IF($B17="","",IF(I_CH_CAL=2,SUMPRODUCT(--(OBJEDNÁVKY!$C$8:$C$50=$B17),--(OBJEDNÁVKY!$E$8:$E$50&lt;=F$6),--(OBJEDNÁVKY!$F$8:$F$50&gt;=F$6),OBJEDNÁVKY!$D$8:$D$50),INDEX(VYBAVENÍ!$C$8:$C$29, $A17)-SUMPRODUCT(--(OBJEDNÁVKY!$C$8:$C$50=$B17),--(OBJEDNÁVKY!$E$8:$E$50&lt;=F$6),--(OBJEDNÁVKY!$F$8:$F$50&gt;=F$6),OBJEDNÁVKY!$D$8:$D$50))),"")</f>
        <v>2</v>
      </c>
      <c r="G17" s="69">
        <f>IFERROR(IF($B17="","",IF(I_CH_CAL=2,SUMPRODUCT(--(OBJEDNÁVKY!$C$8:$C$50=$B17),--(OBJEDNÁVKY!$E$8:$E$50&lt;=G$6),--(OBJEDNÁVKY!$F$8:$F$50&gt;=G$6),OBJEDNÁVKY!$D$8:$D$50),INDEX(VYBAVENÍ!$C$8:$C$29, $A17)-SUMPRODUCT(--(OBJEDNÁVKY!$C$8:$C$50=$B17),--(OBJEDNÁVKY!$E$8:$E$50&lt;=G$6),--(OBJEDNÁVKY!$F$8:$F$50&gt;=G$6),OBJEDNÁVKY!$D$8:$D$50))),"")</f>
        <v>2</v>
      </c>
      <c r="H17" s="69">
        <f>IFERROR(IF($B17="","",IF(I_CH_CAL=2,SUMPRODUCT(--(OBJEDNÁVKY!$C$8:$C$50=$B17),--(OBJEDNÁVKY!$E$8:$E$50&lt;=H$6),--(OBJEDNÁVKY!$F$8:$F$50&gt;=H$6),OBJEDNÁVKY!$D$8:$D$50),INDEX(VYBAVENÍ!$C$8:$C$29, $A17)-SUMPRODUCT(--(OBJEDNÁVKY!$C$8:$C$50=$B17),--(OBJEDNÁVKY!$E$8:$E$50&lt;=H$6),--(OBJEDNÁVKY!$F$8:$F$50&gt;=H$6),OBJEDNÁVKY!$D$8:$D$50))),"")</f>
        <v>2</v>
      </c>
      <c r="I17" s="69">
        <f>IFERROR(IF($B17="","",IF(I_CH_CAL=2,SUMPRODUCT(--(OBJEDNÁVKY!$C$8:$C$50=$B17),--(OBJEDNÁVKY!$E$8:$E$50&lt;=I$6),--(OBJEDNÁVKY!$F$8:$F$50&gt;=I$6),OBJEDNÁVKY!$D$8:$D$50),INDEX(VYBAVENÍ!$C$8:$C$29, $A17)-SUMPRODUCT(--(OBJEDNÁVKY!$C$8:$C$50=$B17),--(OBJEDNÁVKY!$E$8:$E$50&lt;=I$6),--(OBJEDNÁVKY!$F$8:$F$50&gt;=I$6),OBJEDNÁVKY!$D$8:$D$50))),"")</f>
        <v>2</v>
      </c>
      <c r="J17" s="69">
        <f>IFERROR(IF($B17="","",IF(I_CH_CAL=2,SUMPRODUCT(--(OBJEDNÁVKY!$C$8:$C$50=$B17),--(OBJEDNÁVKY!$E$8:$E$50&lt;=J$6),--(OBJEDNÁVKY!$F$8:$F$50&gt;=J$6),OBJEDNÁVKY!$D$8:$D$50),INDEX(VYBAVENÍ!$C$8:$C$29, $A17)-SUMPRODUCT(--(OBJEDNÁVKY!$C$8:$C$50=$B17),--(OBJEDNÁVKY!$E$8:$E$50&lt;=J$6),--(OBJEDNÁVKY!$F$8:$F$50&gt;=J$6),OBJEDNÁVKY!$D$8:$D$50))),"")</f>
        <v>2</v>
      </c>
      <c r="K17" s="69">
        <f>IFERROR(IF($B17="","",IF(I_CH_CAL=2,SUMPRODUCT(--(OBJEDNÁVKY!$C$8:$C$50=$B17),--(OBJEDNÁVKY!$E$8:$E$50&lt;=K$6),--(OBJEDNÁVKY!$F$8:$F$50&gt;=K$6),OBJEDNÁVKY!$D$8:$D$50),INDEX(VYBAVENÍ!$C$8:$C$29, $A17)-SUMPRODUCT(--(OBJEDNÁVKY!$C$8:$C$50=$B17),--(OBJEDNÁVKY!$E$8:$E$50&lt;=K$6),--(OBJEDNÁVKY!$F$8:$F$50&gt;=K$6),OBJEDNÁVKY!$D$8:$D$50))),"")</f>
        <v>2</v>
      </c>
      <c r="L17" s="69">
        <f>IFERROR(IF($B17="","",IF(I_CH_CAL=2,SUMPRODUCT(--(OBJEDNÁVKY!$C$8:$C$50=$B17),--(OBJEDNÁVKY!$E$8:$E$50&lt;=L$6),--(OBJEDNÁVKY!$F$8:$F$50&gt;=L$6),OBJEDNÁVKY!$D$8:$D$50),INDEX(VYBAVENÍ!$C$8:$C$29, $A17)-SUMPRODUCT(--(OBJEDNÁVKY!$C$8:$C$50=$B17),--(OBJEDNÁVKY!$E$8:$E$50&lt;=L$6),--(OBJEDNÁVKY!$F$8:$F$50&gt;=L$6),OBJEDNÁVKY!$D$8:$D$50))),"")</f>
        <v>2</v>
      </c>
      <c r="M17" s="69">
        <f>IFERROR(IF($B17="","",IF(I_CH_CAL=2,SUMPRODUCT(--(OBJEDNÁVKY!$C$8:$C$50=$B17),--(OBJEDNÁVKY!$E$8:$E$50&lt;=M$6),--(OBJEDNÁVKY!$F$8:$F$50&gt;=M$6),OBJEDNÁVKY!$D$8:$D$50),INDEX(VYBAVENÍ!$C$8:$C$29, $A17)-SUMPRODUCT(--(OBJEDNÁVKY!$C$8:$C$50=$B17),--(OBJEDNÁVKY!$E$8:$E$50&lt;=M$6),--(OBJEDNÁVKY!$F$8:$F$50&gt;=M$6),OBJEDNÁVKY!$D$8:$D$50))),"")</f>
        <v>2</v>
      </c>
      <c r="N17" s="69">
        <f>IFERROR(IF($B17="","",IF(I_CH_CAL=2,SUMPRODUCT(--(OBJEDNÁVKY!$C$8:$C$50=$B17),--(OBJEDNÁVKY!$E$8:$E$50&lt;=N$6),--(OBJEDNÁVKY!$F$8:$F$50&gt;=N$6),OBJEDNÁVKY!$D$8:$D$50),INDEX(VYBAVENÍ!$C$8:$C$29, $A17)-SUMPRODUCT(--(OBJEDNÁVKY!$C$8:$C$50=$B17),--(OBJEDNÁVKY!$E$8:$E$50&lt;=N$6),--(OBJEDNÁVKY!$F$8:$F$50&gt;=N$6),OBJEDNÁVKY!$D$8:$D$50))),"")</f>
        <v>2</v>
      </c>
      <c r="O17" s="69">
        <f>IFERROR(IF($B17="","",IF(I_CH_CAL=2,SUMPRODUCT(--(OBJEDNÁVKY!$C$8:$C$50=$B17),--(OBJEDNÁVKY!$E$8:$E$50&lt;=O$6),--(OBJEDNÁVKY!$F$8:$F$50&gt;=O$6),OBJEDNÁVKY!$D$8:$D$50),INDEX(VYBAVENÍ!$C$8:$C$29, $A17)-SUMPRODUCT(--(OBJEDNÁVKY!$C$8:$C$50=$B17),--(OBJEDNÁVKY!$E$8:$E$50&lt;=O$6),--(OBJEDNÁVKY!$F$8:$F$50&gt;=O$6),OBJEDNÁVKY!$D$8:$D$50))),"")</f>
        <v>2</v>
      </c>
      <c r="P17" s="69">
        <f>IFERROR(IF($B17="","",IF(I_CH_CAL=2,SUMPRODUCT(--(OBJEDNÁVKY!$C$8:$C$50=$B17),--(OBJEDNÁVKY!$E$8:$E$50&lt;=P$6),--(OBJEDNÁVKY!$F$8:$F$50&gt;=P$6),OBJEDNÁVKY!$D$8:$D$50),INDEX(VYBAVENÍ!$C$8:$C$29, $A17)-SUMPRODUCT(--(OBJEDNÁVKY!$C$8:$C$50=$B17),--(OBJEDNÁVKY!$E$8:$E$50&lt;=P$6),--(OBJEDNÁVKY!$F$8:$F$50&gt;=P$6),OBJEDNÁVKY!$D$8:$D$50))),"")</f>
        <v>2</v>
      </c>
      <c r="Q17" s="69">
        <f>IFERROR(IF($B17="","",IF(I_CH_CAL=2,SUMPRODUCT(--(OBJEDNÁVKY!$C$8:$C$50=$B17),--(OBJEDNÁVKY!$E$8:$E$50&lt;=Q$6),--(OBJEDNÁVKY!$F$8:$F$50&gt;=Q$6),OBJEDNÁVKY!$D$8:$D$50),INDEX(VYBAVENÍ!$C$8:$C$29, $A17)-SUMPRODUCT(--(OBJEDNÁVKY!$C$8:$C$50=$B17),--(OBJEDNÁVKY!$E$8:$E$50&lt;=Q$6),--(OBJEDNÁVKY!$F$8:$F$50&gt;=Q$6),OBJEDNÁVKY!$D$8:$D$50))),"")</f>
        <v>2</v>
      </c>
      <c r="R17" s="69">
        <f>IFERROR(IF($B17="","",IF(I_CH_CAL=2,SUMPRODUCT(--(OBJEDNÁVKY!$C$8:$C$50=$B17),--(OBJEDNÁVKY!$E$8:$E$50&lt;=R$6),--(OBJEDNÁVKY!$F$8:$F$50&gt;=R$6),OBJEDNÁVKY!$D$8:$D$50),INDEX(VYBAVENÍ!$C$8:$C$29, $A17)-SUMPRODUCT(--(OBJEDNÁVKY!$C$8:$C$50=$B17),--(OBJEDNÁVKY!$E$8:$E$50&lt;=R$6),--(OBJEDNÁVKY!$F$8:$F$50&gt;=R$6),OBJEDNÁVKY!$D$8:$D$50))),"")</f>
        <v>2</v>
      </c>
      <c r="S17" s="69">
        <f>IFERROR(IF($B17="","",IF(I_CH_CAL=2,SUMPRODUCT(--(OBJEDNÁVKY!$C$8:$C$50=$B17),--(OBJEDNÁVKY!$E$8:$E$50&lt;=S$6),--(OBJEDNÁVKY!$F$8:$F$50&gt;=S$6),OBJEDNÁVKY!$D$8:$D$50),INDEX(VYBAVENÍ!$C$8:$C$29, $A17)-SUMPRODUCT(--(OBJEDNÁVKY!$C$8:$C$50=$B17),--(OBJEDNÁVKY!$E$8:$E$50&lt;=S$6),--(OBJEDNÁVKY!$F$8:$F$50&gt;=S$6),OBJEDNÁVKY!$D$8:$D$50))),"")</f>
        <v>2</v>
      </c>
      <c r="T17" s="69">
        <f>IFERROR(IF($B17="","",IF(I_CH_CAL=2,SUMPRODUCT(--(OBJEDNÁVKY!$C$8:$C$50=$B17),--(OBJEDNÁVKY!$E$8:$E$50&lt;=T$6),--(OBJEDNÁVKY!$F$8:$F$50&gt;=T$6),OBJEDNÁVKY!$D$8:$D$50),INDEX(VYBAVENÍ!$C$8:$C$29, $A17)-SUMPRODUCT(--(OBJEDNÁVKY!$C$8:$C$50=$B17),--(OBJEDNÁVKY!$E$8:$E$50&lt;=T$6),--(OBJEDNÁVKY!$F$8:$F$50&gt;=T$6),OBJEDNÁVKY!$D$8:$D$50))),"")</f>
        <v>2</v>
      </c>
      <c r="U17" s="69">
        <f>IFERROR(IF($B17="","",IF(I_CH_CAL=2,SUMPRODUCT(--(OBJEDNÁVKY!$C$8:$C$50=$B17),--(OBJEDNÁVKY!$E$8:$E$50&lt;=U$6),--(OBJEDNÁVKY!$F$8:$F$50&gt;=U$6),OBJEDNÁVKY!$D$8:$D$50),INDEX(VYBAVENÍ!$C$8:$C$29, $A17)-SUMPRODUCT(--(OBJEDNÁVKY!$C$8:$C$50=$B17),--(OBJEDNÁVKY!$E$8:$E$50&lt;=U$6),--(OBJEDNÁVKY!$F$8:$F$50&gt;=U$6),OBJEDNÁVKY!$D$8:$D$50))),"")</f>
        <v>2</v>
      </c>
      <c r="V17" s="69">
        <f>IFERROR(IF($B17="","",IF(I_CH_CAL=2,SUMPRODUCT(--(OBJEDNÁVKY!$C$8:$C$50=$B17),--(OBJEDNÁVKY!$E$8:$E$50&lt;=V$6),--(OBJEDNÁVKY!$F$8:$F$50&gt;=V$6),OBJEDNÁVKY!$D$8:$D$50),INDEX(VYBAVENÍ!$C$8:$C$29, $A17)-SUMPRODUCT(--(OBJEDNÁVKY!$C$8:$C$50=$B17),--(OBJEDNÁVKY!$E$8:$E$50&lt;=V$6),--(OBJEDNÁVKY!$F$8:$F$50&gt;=V$6),OBJEDNÁVKY!$D$8:$D$50))),"")</f>
        <v>2</v>
      </c>
      <c r="W17" s="69">
        <f>IFERROR(IF($B17="","",IF(I_CH_CAL=2,SUMPRODUCT(--(OBJEDNÁVKY!$C$8:$C$50=$B17),--(OBJEDNÁVKY!$E$8:$E$50&lt;=W$6),--(OBJEDNÁVKY!$F$8:$F$50&gt;=W$6),OBJEDNÁVKY!$D$8:$D$50),INDEX(VYBAVENÍ!$C$8:$C$29, $A17)-SUMPRODUCT(--(OBJEDNÁVKY!$C$8:$C$50=$B17),--(OBJEDNÁVKY!$E$8:$E$50&lt;=W$6),--(OBJEDNÁVKY!$F$8:$F$50&gt;=W$6),OBJEDNÁVKY!$D$8:$D$50))),"")</f>
        <v>2</v>
      </c>
      <c r="X17" s="69">
        <f>IFERROR(IF($B17="","",IF(I_CH_CAL=2,SUMPRODUCT(--(OBJEDNÁVKY!$C$8:$C$50=$B17),--(OBJEDNÁVKY!$E$8:$E$50&lt;=X$6),--(OBJEDNÁVKY!$F$8:$F$50&gt;=X$6),OBJEDNÁVKY!$D$8:$D$50),INDEX(VYBAVENÍ!$C$8:$C$29, $A17)-SUMPRODUCT(--(OBJEDNÁVKY!$C$8:$C$50=$B17),--(OBJEDNÁVKY!$E$8:$E$50&lt;=X$6),--(OBJEDNÁVKY!$F$8:$F$50&gt;=X$6),OBJEDNÁVKY!$D$8:$D$50))),"")</f>
        <v>2</v>
      </c>
      <c r="Y17" s="69">
        <f>IFERROR(IF($B17="","",IF(I_CH_CAL=2,SUMPRODUCT(--(OBJEDNÁVKY!$C$8:$C$50=$B17),--(OBJEDNÁVKY!$E$8:$E$50&lt;=Y$6),--(OBJEDNÁVKY!$F$8:$F$50&gt;=Y$6),OBJEDNÁVKY!$D$8:$D$50),INDEX(VYBAVENÍ!$C$8:$C$29, $A17)-SUMPRODUCT(--(OBJEDNÁVKY!$C$8:$C$50=$B17),--(OBJEDNÁVKY!$E$8:$E$50&lt;=Y$6),--(OBJEDNÁVKY!$F$8:$F$50&gt;=Y$6),OBJEDNÁVKY!$D$8:$D$50))),"")</f>
        <v>2</v>
      </c>
      <c r="Z17" s="69">
        <f>IFERROR(IF($B17="","",IF(I_CH_CAL=2,SUMPRODUCT(--(OBJEDNÁVKY!$C$8:$C$50=$B17),--(OBJEDNÁVKY!$E$8:$E$50&lt;=Z$6),--(OBJEDNÁVKY!$F$8:$F$50&gt;=Z$6),OBJEDNÁVKY!$D$8:$D$50),INDEX(VYBAVENÍ!$C$8:$C$29, $A17)-SUMPRODUCT(--(OBJEDNÁVKY!$C$8:$C$50=$B17),--(OBJEDNÁVKY!$E$8:$E$50&lt;=Z$6),--(OBJEDNÁVKY!$F$8:$F$50&gt;=Z$6),OBJEDNÁVKY!$D$8:$D$50))),"")</f>
        <v>2</v>
      </c>
      <c r="AA17" s="69">
        <f>IFERROR(IF($B17="","",IF(I_CH_CAL=2,SUMPRODUCT(--(OBJEDNÁVKY!$C$8:$C$50=$B17),--(OBJEDNÁVKY!$E$8:$E$50&lt;=AA$6),--(OBJEDNÁVKY!$F$8:$F$50&gt;=AA$6),OBJEDNÁVKY!$D$8:$D$50),INDEX(VYBAVENÍ!$C$8:$C$29, $A17)-SUMPRODUCT(--(OBJEDNÁVKY!$C$8:$C$50=$B17),--(OBJEDNÁVKY!$E$8:$E$50&lt;=AA$6),--(OBJEDNÁVKY!$F$8:$F$50&gt;=AA$6),OBJEDNÁVKY!$D$8:$D$50))),"")</f>
        <v>2</v>
      </c>
      <c r="AB17" s="69">
        <f>IFERROR(IF($B17="","",IF(I_CH_CAL=2,SUMPRODUCT(--(OBJEDNÁVKY!$C$8:$C$50=$B17),--(OBJEDNÁVKY!$E$8:$E$50&lt;=AB$6),--(OBJEDNÁVKY!$F$8:$F$50&gt;=AB$6),OBJEDNÁVKY!$D$8:$D$50),INDEX(VYBAVENÍ!$C$8:$C$29, $A17)-SUMPRODUCT(--(OBJEDNÁVKY!$C$8:$C$50=$B17),--(OBJEDNÁVKY!$E$8:$E$50&lt;=AB$6),--(OBJEDNÁVKY!$F$8:$F$50&gt;=AB$6),OBJEDNÁVKY!$D$8:$D$50))),"")</f>
        <v>2</v>
      </c>
      <c r="AC17" s="69">
        <f>IFERROR(IF($B17="","",IF(I_CH_CAL=2,SUMPRODUCT(--(OBJEDNÁVKY!$C$8:$C$50=$B17),--(OBJEDNÁVKY!$E$8:$E$50&lt;=AC$6),--(OBJEDNÁVKY!$F$8:$F$50&gt;=AC$6),OBJEDNÁVKY!$D$8:$D$50),INDEX(VYBAVENÍ!$C$8:$C$29, $A17)-SUMPRODUCT(--(OBJEDNÁVKY!$C$8:$C$50=$B17),--(OBJEDNÁVKY!$E$8:$E$50&lt;=AC$6),--(OBJEDNÁVKY!$F$8:$F$50&gt;=AC$6),OBJEDNÁVKY!$D$8:$D$50))),"")</f>
        <v>2</v>
      </c>
      <c r="AD17" s="69">
        <f>IFERROR(IF($B17="","",IF(I_CH_CAL=2,SUMPRODUCT(--(OBJEDNÁVKY!$C$8:$C$50=$B17),--(OBJEDNÁVKY!$E$8:$E$50&lt;=AD$6),--(OBJEDNÁVKY!$F$8:$F$50&gt;=AD$6),OBJEDNÁVKY!$D$8:$D$50),INDEX(VYBAVENÍ!$C$8:$C$29, $A17)-SUMPRODUCT(--(OBJEDNÁVKY!$C$8:$C$50=$B17),--(OBJEDNÁVKY!$E$8:$E$50&lt;=AD$6),--(OBJEDNÁVKY!$F$8:$F$50&gt;=AD$6),OBJEDNÁVKY!$D$8:$D$50))),"")</f>
        <v>2</v>
      </c>
      <c r="AE17" s="69">
        <f>IFERROR(IF($B17="","",IF(I_CH_CAL=2,SUMPRODUCT(--(OBJEDNÁVKY!$C$8:$C$50=$B17),--(OBJEDNÁVKY!$E$8:$E$50&lt;=AE$6),--(OBJEDNÁVKY!$F$8:$F$50&gt;=AE$6),OBJEDNÁVKY!$D$8:$D$50),INDEX(VYBAVENÍ!$C$8:$C$29, $A17)-SUMPRODUCT(--(OBJEDNÁVKY!$C$8:$C$50=$B17),--(OBJEDNÁVKY!$E$8:$E$50&lt;=AE$6),--(OBJEDNÁVKY!$F$8:$F$50&gt;=AE$6),OBJEDNÁVKY!$D$8:$D$50))),"")</f>
        <v>2</v>
      </c>
      <c r="AF17" s="69">
        <f>IFERROR(IF($B17="","",IF(I_CH_CAL=2,SUMPRODUCT(--(OBJEDNÁVKY!$C$8:$C$50=$B17),--(OBJEDNÁVKY!$E$8:$E$50&lt;=AF$6),--(OBJEDNÁVKY!$F$8:$F$50&gt;=AF$6),OBJEDNÁVKY!$D$8:$D$50),INDEX(VYBAVENÍ!$C$8:$C$29, $A17)-SUMPRODUCT(--(OBJEDNÁVKY!$C$8:$C$50=$B17),--(OBJEDNÁVKY!$E$8:$E$50&lt;=AF$6),--(OBJEDNÁVKY!$F$8:$F$50&gt;=AF$6),OBJEDNÁVKY!$D$8:$D$50))),"")</f>
        <v>2</v>
      </c>
      <c r="AG17" s="69">
        <f>IFERROR(IF($B17="","",IF(I_CH_CAL=2,SUMPRODUCT(--(OBJEDNÁVKY!$C$8:$C$50=$B17),--(OBJEDNÁVKY!$E$8:$E$50&lt;=AG$6),--(OBJEDNÁVKY!$F$8:$F$50&gt;=AG$6),OBJEDNÁVKY!$D$8:$D$50),INDEX(VYBAVENÍ!$C$8:$C$29, $A17)-SUMPRODUCT(--(OBJEDNÁVKY!$C$8:$C$50=$B17),--(OBJEDNÁVKY!$E$8:$E$50&lt;=AG$6),--(OBJEDNÁVKY!$F$8:$F$50&gt;=AG$6),OBJEDNÁVKY!$D$8:$D$50))),"")</f>
        <v>2</v>
      </c>
    </row>
    <row r="18" spans="1:33" ht="22.7" customHeight="1" x14ac:dyDescent="0.25">
      <c r="A18" s="66">
        <f t="shared" si="2"/>
        <v>11</v>
      </c>
      <c r="B18" s="67" t="str">
        <f t="shared" si="3"/>
        <v>hole teleskopické (3 díly), Leki</v>
      </c>
      <c r="C18" s="69">
        <f>IFERROR(IF($B18="","",IF(I_CH_CAL=2,SUMPRODUCT(--(OBJEDNÁVKY!$C$8:$C$50=$B18),--(OBJEDNÁVKY!$E$8:$E$50&lt;=C$6),--(OBJEDNÁVKY!$F$8:$F$50&gt;=C$6),OBJEDNÁVKY!$D$8:$D$50),INDEX(VYBAVENÍ!$C$8:$C$29, $A18)-SUMPRODUCT(--(OBJEDNÁVKY!$C$8:$C$50=$B18),--(OBJEDNÁVKY!$E$8:$E$50&lt;=C$6),--(OBJEDNÁVKY!$F$8:$F$50&gt;=C$6),OBJEDNÁVKY!$D$8:$D$50))),"")</f>
        <v>5</v>
      </c>
      <c r="D18" s="69">
        <f>IFERROR(IF($B18="","",IF(I_CH_CAL=2,SUMPRODUCT(--(OBJEDNÁVKY!$C$8:$C$50=$B18),--(OBJEDNÁVKY!$E$8:$E$50&lt;=D$6),--(OBJEDNÁVKY!$F$8:$F$50&gt;=D$6),OBJEDNÁVKY!$D$8:$D$50),INDEX(VYBAVENÍ!$C$8:$C$29, $A18)-SUMPRODUCT(--(OBJEDNÁVKY!$C$8:$C$50=$B18),--(OBJEDNÁVKY!$E$8:$E$50&lt;=D$6),--(OBJEDNÁVKY!$F$8:$F$50&gt;=D$6),OBJEDNÁVKY!$D$8:$D$50))),"")</f>
        <v>5</v>
      </c>
      <c r="E18" s="69">
        <f>IFERROR(IF($B18="","",IF(I_CH_CAL=2,SUMPRODUCT(--(OBJEDNÁVKY!$C$8:$C$50=$B18),--(OBJEDNÁVKY!$E$8:$E$50&lt;=E$6),--(OBJEDNÁVKY!$F$8:$F$50&gt;=E$6),OBJEDNÁVKY!$D$8:$D$50),INDEX(VYBAVENÍ!$C$8:$C$29, $A18)-SUMPRODUCT(--(OBJEDNÁVKY!$C$8:$C$50=$B18),--(OBJEDNÁVKY!$E$8:$E$50&lt;=E$6),--(OBJEDNÁVKY!$F$8:$F$50&gt;=E$6),OBJEDNÁVKY!$D$8:$D$50))),"")</f>
        <v>5</v>
      </c>
      <c r="F18" s="69">
        <f>IFERROR(IF($B18="","",IF(I_CH_CAL=2,SUMPRODUCT(--(OBJEDNÁVKY!$C$8:$C$50=$B18),--(OBJEDNÁVKY!$E$8:$E$50&lt;=F$6),--(OBJEDNÁVKY!$F$8:$F$50&gt;=F$6),OBJEDNÁVKY!$D$8:$D$50),INDEX(VYBAVENÍ!$C$8:$C$29, $A18)-SUMPRODUCT(--(OBJEDNÁVKY!$C$8:$C$50=$B18),--(OBJEDNÁVKY!$E$8:$E$50&lt;=F$6),--(OBJEDNÁVKY!$F$8:$F$50&gt;=F$6),OBJEDNÁVKY!$D$8:$D$50))),"")</f>
        <v>5</v>
      </c>
      <c r="G18" s="69">
        <f>IFERROR(IF($B18="","",IF(I_CH_CAL=2,SUMPRODUCT(--(OBJEDNÁVKY!$C$8:$C$50=$B18),--(OBJEDNÁVKY!$E$8:$E$50&lt;=G$6),--(OBJEDNÁVKY!$F$8:$F$50&gt;=G$6),OBJEDNÁVKY!$D$8:$D$50),INDEX(VYBAVENÍ!$C$8:$C$29, $A18)-SUMPRODUCT(--(OBJEDNÁVKY!$C$8:$C$50=$B18),--(OBJEDNÁVKY!$E$8:$E$50&lt;=G$6),--(OBJEDNÁVKY!$F$8:$F$50&gt;=G$6),OBJEDNÁVKY!$D$8:$D$50))),"")</f>
        <v>5</v>
      </c>
      <c r="H18" s="69">
        <f>IFERROR(IF($B18="","",IF(I_CH_CAL=2,SUMPRODUCT(--(OBJEDNÁVKY!$C$8:$C$50=$B18),--(OBJEDNÁVKY!$E$8:$E$50&lt;=H$6),--(OBJEDNÁVKY!$F$8:$F$50&gt;=H$6),OBJEDNÁVKY!$D$8:$D$50),INDEX(VYBAVENÍ!$C$8:$C$29, $A18)-SUMPRODUCT(--(OBJEDNÁVKY!$C$8:$C$50=$B18),--(OBJEDNÁVKY!$E$8:$E$50&lt;=H$6),--(OBJEDNÁVKY!$F$8:$F$50&gt;=H$6),OBJEDNÁVKY!$D$8:$D$50))),"")</f>
        <v>5</v>
      </c>
      <c r="I18" s="69">
        <f>IFERROR(IF($B18="","",IF(I_CH_CAL=2,SUMPRODUCT(--(OBJEDNÁVKY!$C$8:$C$50=$B18),--(OBJEDNÁVKY!$E$8:$E$50&lt;=I$6),--(OBJEDNÁVKY!$F$8:$F$50&gt;=I$6),OBJEDNÁVKY!$D$8:$D$50),INDEX(VYBAVENÍ!$C$8:$C$29, $A18)-SUMPRODUCT(--(OBJEDNÁVKY!$C$8:$C$50=$B18),--(OBJEDNÁVKY!$E$8:$E$50&lt;=I$6),--(OBJEDNÁVKY!$F$8:$F$50&gt;=I$6),OBJEDNÁVKY!$D$8:$D$50))),"")</f>
        <v>5</v>
      </c>
      <c r="J18" s="69">
        <f>IFERROR(IF($B18="","",IF(I_CH_CAL=2,SUMPRODUCT(--(OBJEDNÁVKY!$C$8:$C$50=$B18),--(OBJEDNÁVKY!$E$8:$E$50&lt;=J$6),--(OBJEDNÁVKY!$F$8:$F$50&gt;=J$6),OBJEDNÁVKY!$D$8:$D$50),INDEX(VYBAVENÍ!$C$8:$C$29, $A18)-SUMPRODUCT(--(OBJEDNÁVKY!$C$8:$C$50=$B18),--(OBJEDNÁVKY!$E$8:$E$50&lt;=J$6),--(OBJEDNÁVKY!$F$8:$F$50&gt;=J$6),OBJEDNÁVKY!$D$8:$D$50))),"")</f>
        <v>5</v>
      </c>
      <c r="K18" s="69">
        <f>IFERROR(IF($B18="","",IF(I_CH_CAL=2,SUMPRODUCT(--(OBJEDNÁVKY!$C$8:$C$50=$B18),--(OBJEDNÁVKY!$E$8:$E$50&lt;=K$6),--(OBJEDNÁVKY!$F$8:$F$50&gt;=K$6),OBJEDNÁVKY!$D$8:$D$50),INDEX(VYBAVENÍ!$C$8:$C$29, $A18)-SUMPRODUCT(--(OBJEDNÁVKY!$C$8:$C$50=$B18),--(OBJEDNÁVKY!$E$8:$E$50&lt;=K$6),--(OBJEDNÁVKY!$F$8:$F$50&gt;=K$6),OBJEDNÁVKY!$D$8:$D$50))),"")</f>
        <v>5</v>
      </c>
      <c r="L18" s="69">
        <f>IFERROR(IF($B18="","",IF(I_CH_CAL=2,SUMPRODUCT(--(OBJEDNÁVKY!$C$8:$C$50=$B18),--(OBJEDNÁVKY!$E$8:$E$50&lt;=L$6),--(OBJEDNÁVKY!$F$8:$F$50&gt;=L$6),OBJEDNÁVKY!$D$8:$D$50),INDEX(VYBAVENÍ!$C$8:$C$29, $A18)-SUMPRODUCT(--(OBJEDNÁVKY!$C$8:$C$50=$B18),--(OBJEDNÁVKY!$E$8:$E$50&lt;=L$6),--(OBJEDNÁVKY!$F$8:$F$50&gt;=L$6),OBJEDNÁVKY!$D$8:$D$50))),"")</f>
        <v>5</v>
      </c>
      <c r="M18" s="69">
        <f>IFERROR(IF($B18="","",IF(I_CH_CAL=2,SUMPRODUCT(--(OBJEDNÁVKY!$C$8:$C$50=$B18),--(OBJEDNÁVKY!$E$8:$E$50&lt;=M$6),--(OBJEDNÁVKY!$F$8:$F$50&gt;=M$6),OBJEDNÁVKY!$D$8:$D$50),INDEX(VYBAVENÍ!$C$8:$C$29, $A18)-SUMPRODUCT(--(OBJEDNÁVKY!$C$8:$C$50=$B18),--(OBJEDNÁVKY!$E$8:$E$50&lt;=M$6),--(OBJEDNÁVKY!$F$8:$F$50&gt;=M$6),OBJEDNÁVKY!$D$8:$D$50))),"")</f>
        <v>5</v>
      </c>
      <c r="N18" s="69">
        <f>IFERROR(IF($B18="","",IF(I_CH_CAL=2,SUMPRODUCT(--(OBJEDNÁVKY!$C$8:$C$50=$B18),--(OBJEDNÁVKY!$E$8:$E$50&lt;=N$6),--(OBJEDNÁVKY!$F$8:$F$50&gt;=N$6),OBJEDNÁVKY!$D$8:$D$50),INDEX(VYBAVENÍ!$C$8:$C$29, $A18)-SUMPRODUCT(--(OBJEDNÁVKY!$C$8:$C$50=$B18),--(OBJEDNÁVKY!$E$8:$E$50&lt;=N$6),--(OBJEDNÁVKY!$F$8:$F$50&gt;=N$6),OBJEDNÁVKY!$D$8:$D$50))),"")</f>
        <v>5</v>
      </c>
      <c r="O18" s="69">
        <f>IFERROR(IF($B18="","",IF(I_CH_CAL=2,SUMPRODUCT(--(OBJEDNÁVKY!$C$8:$C$50=$B18),--(OBJEDNÁVKY!$E$8:$E$50&lt;=O$6),--(OBJEDNÁVKY!$F$8:$F$50&gt;=O$6),OBJEDNÁVKY!$D$8:$D$50),INDEX(VYBAVENÍ!$C$8:$C$29, $A18)-SUMPRODUCT(--(OBJEDNÁVKY!$C$8:$C$50=$B18),--(OBJEDNÁVKY!$E$8:$E$50&lt;=O$6),--(OBJEDNÁVKY!$F$8:$F$50&gt;=O$6),OBJEDNÁVKY!$D$8:$D$50))),"")</f>
        <v>5</v>
      </c>
      <c r="P18" s="69">
        <f>IFERROR(IF($B18="","",IF(I_CH_CAL=2,SUMPRODUCT(--(OBJEDNÁVKY!$C$8:$C$50=$B18),--(OBJEDNÁVKY!$E$8:$E$50&lt;=P$6),--(OBJEDNÁVKY!$F$8:$F$50&gt;=P$6),OBJEDNÁVKY!$D$8:$D$50),INDEX(VYBAVENÍ!$C$8:$C$29, $A18)-SUMPRODUCT(--(OBJEDNÁVKY!$C$8:$C$50=$B18),--(OBJEDNÁVKY!$E$8:$E$50&lt;=P$6),--(OBJEDNÁVKY!$F$8:$F$50&gt;=P$6),OBJEDNÁVKY!$D$8:$D$50))),"")</f>
        <v>5</v>
      </c>
      <c r="Q18" s="69">
        <f>IFERROR(IF($B18="","",IF(I_CH_CAL=2,SUMPRODUCT(--(OBJEDNÁVKY!$C$8:$C$50=$B18),--(OBJEDNÁVKY!$E$8:$E$50&lt;=Q$6),--(OBJEDNÁVKY!$F$8:$F$50&gt;=Q$6),OBJEDNÁVKY!$D$8:$D$50),INDEX(VYBAVENÍ!$C$8:$C$29, $A18)-SUMPRODUCT(--(OBJEDNÁVKY!$C$8:$C$50=$B18),--(OBJEDNÁVKY!$E$8:$E$50&lt;=Q$6),--(OBJEDNÁVKY!$F$8:$F$50&gt;=Q$6),OBJEDNÁVKY!$D$8:$D$50))),"")</f>
        <v>5</v>
      </c>
      <c r="R18" s="69">
        <f>IFERROR(IF($B18="","",IF(I_CH_CAL=2,SUMPRODUCT(--(OBJEDNÁVKY!$C$8:$C$50=$B18),--(OBJEDNÁVKY!$E$8:$E$50&lt;=R$6),--(OBJEDNÁVKY!$F$8:$F$50&gt;=R$6),OBJEDNÁVKY!$D$8:$D$50),INDEX(VYBAVENÍ!$C$8:$C$29, $A18)-SUMPRODUCT(--(OBJEDNÁVKY!$C$8:$C$50=$B18),--(OBJEDNÁVKY!$E$8:$E$50&lt;=R$6),--(OBJEDNÁVKY!$F$8:$F$50&gt;=R$6),OBJEDNÁVKY!$D$8:$D$50))),"")</f>
        <v>5</v>
      </c>
      <c r="S18" s="69">
        <f>IFERROR(IF($B18="","",IF(I_CH_CAL=2,SUMPRODUCT(--(OBJEDNÁVKY!$C$8:$C$50=$B18),--(OBJEDNÁVKY!$E$8:$E$50&lt;=S$6),--(OBJEDNÁVKY!$F$8:$F$50&gt;=S$6),OBJEDNÁVKY!$D$8:$D$50),INDEX(VYBAVENÍ!$C$8:$C$29, $A18)-SUMPRODUCT(--(OBJEDNÁVKY!$C$8:$C$50=$B18),--(OBJEDNÁVKY!$E$8:$E$50&lt;=S$6),--(OBJEDNÁVKY!$F$8:$F$50&gt;=S$6),OBJEDNÁVKY!$D$8:$D$50))),"")</f>
        <v>5</v>
      </c>
      <c r="T18" s="69">
        <f>IFERROR(IF($B18="","",IF(I_CH_CAL=2,SUMPRODUCT(--(OBJEDNÁVKY!$C$8:$C$50=$B18),--(OBJEDNÁVKY!$E$8:$E$50&lt;=T$6),--(OBJEDNÁVKY!$F$8:$F$50&gt;=T$6),OBJEDNÁVKY!$D$8:$D$50),INDEX(VYBAVENÍ!$C$8:$C$29, $A18)-SUMPRODUCT(--(OBJEDNÁVKY!$C$8:$C$50=$B18),--(OBJEDNÁVKY!$E$8:$E$50&lt;=T$6),--(OBJEDNÁVKY!$F$8:$F$50&gt;=T$6),OBJEDNÁVKY!$D$8:$D$50))),"")</f>
        <v>5</v>
      </c>
      <c r="U18" s="69">
        <f>IFERROR(IF($B18="","",IF(I_CH_CAL=2,SUMPRODUCT(--(OBJEDNÁVKY!$C$8:$C$50=$B18),--(OBJEDNÁVKY!$E$8:$E$50&lt;=U$6),--(OBJEDNÁVKY!$F$8:$F$50&gt;=U$6),OBJEDNÁVKY!$D$8:$D$50),INDEX(VYBAVENÍ!$C$8:$C$29, $A18)-SUMPRODUCT(--(OBJEDNÁVKY!$C$8:$C$50=$B18),--(OBJEDNÁVKY!$E$8:$E$50&lt;=U$6),--(OBJEDNÁVKY!$F$8:$F$50&gt;=U$6),OBJEDNÁVKY!$D$8:$D$50))),"")</f>
        <v>5</v>
      </c>
      <c r="V18" s="69">
        <f>IFERROR(IF($B18="","",IF(I_CH_CAL=2,SUMPRODUCT(--(OBJEDNÁVKY!$C$8:$C$50=$B18),--(OBJEDNÁVKY!$E$8:$E$50&lt;=V$6),--(OBJEDNÁVKY!$F$8:$F$50&gt;=V$6),OBJEDNÁVKY!$D$8:$D$50),INDEX(VYBAVENÍ!$C$8:$C$29, $A18)-SUMPRODUCT(--(OBJEDNÁVKY!$C$8:$C$50=$B18),--(OBJEDNÁVKY!$E$8:$E$50&lt;=V$6),--(OBJEDNÁVKY!$F$8:$F$50&gt;=V$6),OBJEDNÁVKY!$D$8:$D$50))),"")</f>
        <v>5</v>
      </c>
      <c r="W18" s="69">
        <f>IFERROR(IF($B18="","",IF(I_CH_CAL=2,SUMPRODUCT(--(OBJEDNÁVKY!$C$8:$C$50=$B18),--(OBJEDNÁVKY!$E$8:$E$50&lt;=W$6),--(OBJEDNÁVKY!$F$8:$F$50&gt;=W$6),OBJEDNÁVKY!$D$8:$D$50),INDEX(VYBAVENÍ!$C$8:$C$29, $A18)-SUMPRODUCT(--(OBJEDNÁVKY!$C$8:$C$50=$B18),--(OBJEDNÁVKY!$E$8:$E$50&lt;=W$6),--(OBJEDNÁVKY!$F$8:$F$50&gt;=W$6),OBJEDNÁVKY!$D$8:$D$50))),"")</f>
        <v>5</v>
      </c>
      <c r="X18" s="69">
        <f>IFERROR(IF($B18="","",IF(I_CH_CAL=2,SUMPRODUCT(--(OBJEDNÁVKY!$C$8:$C$50=$B18),--(OBJEDNÁVKY!$E$8:$E$50&lt;=X$6),--(OBJEDNÁVKY!$F$8:$F$50&gt;=X$6),OBJEDNÁVKY!$D$8:$D$50),INDEX(VYBAVENÍ!$C$8:$C$29, $A18)-SUMPRODUCT(--(OBJEDNÁVKY!$C$8:$C$50=$B18),--(OBJEDNÁVKY!$E$8:$E$50&lt;=X$6),--(OBJEDNÁVKY!$F$8:$F$50&gt;=X$6),OBJEDNÁVKY!$D$8:$D$50))),"")</f>
        <v>5</v>
      </c>
      <c r="Y18" s="69">
        <f>IFERROR(IF($B18="","",IF(I_CH_CAL=2,SUMPRODUCT(--(OBJEDNÁVKY!$C$8:$C$50=$B18),--(OBJEDNÁVKY!$E$8:$E$50&lt;=Y$6),--(OBJEDNÁVKY!$F$8:$F$50&gt;=Y$6),OBJEDNÁVKY!$D$8:$D$50),INDEX(VYBAVENÍ!$C$8:$C$29, $A18)-SUMPRODUCT(--(OBJEDNÁVKY!$C$8:$C$50=$B18),--(OBJEDNÁVKY!$E$8:$E$50&lt;=Y$6),--(OBJEDNÁVKY!$F$8:$F$50&gt;=Y$6),OBJEDNÁVKY!$D$8:$D$50))),"")</f>
        <v>5</v>
      </c>
      <c r="Z18" s="69">
        <f>IFERROR(IF($B18="","",IF(I_CH_CAL=2,SUMPRODUCT(--(OBJEDNÁVKY!$C$8:$C$50=$B18),--(OBJEDNÁVKY!$E$8:$E$50&lt;=Z$6),--(OBJEDNÁVKY!$F$8:$F$50&gt;=Z$6),OBJEDNÁVKY!$D$8:$D$50),INDEX(VYBAVENÍ!$C$8:$C$29, $A18)-SUMPRODUCT(--(OBJEDNÁVKY!$C$8:$C$50=$B18),--(OBJEDNÁVKY!$E$8:$E$50&lt;=Z$6),--(OBJEDNÁVKY!$F$8:$F$50&gt;=Z$6),OBJEDNÁVKY!$D$8:$D$50))),"")</f>
        <v>5</v>
      </c>
      <c r="AA18" s="69">
        <f>IFERROR(IF($B18="","",IF(I_CH_CAL=2,SUMPRODUCT(--(OBJEDNÁVKY!$C$8:$C$50=$B18),--(OBJEDNÁVKY!$E$8:$E$50&lt;=AA$6),--(OBJEDNÁVKY!$F$8:$F$50&gt;=AA$6),OBJEDNÁVKY!$D$8:$D$50),INDEX(VYBAVENÍ!$C$8:$C$29, $A18)-SUMPRODUCT(--(OBJEDNÁVKY!$C$8:$C$50=$B18),--(OBJEDNÁVKY!$E$8:$E$50&lt;=AA$6),--(OBJEDNÁVKY!$F$8:$F$50&gt;=AA$6),OBJEDNÁVKY!$D$8:$D$50))),"")</f>
        <v>5</v>
      </c>
      <c r="AB18" s="69">
        <f>IFERROR(IF($B18="","",IF(I_CH_CAL=2,SUMPRODUCT(--(OBJEDNÁVKY!$C$8:$C$50=$B18),--(OBJEDNÁVKY!$E$8:$E$50&lt;=AB$6),--(OBJEDNÁVKY!$F$8:$F$50&gt;=AB$6),OBJEDNÁVKY!$D$8:$D$50),INDEX(VYBAVENÍ!$C$8:$C$29, $A18)-SUMPRODUCT(--(OBJEDNÁVKY!$C$8:$C$50=$B18),--(OBJEDNÁVKY!$E$8:$E$50&lt;=AB$6),--(OBJEDNÁVKY!$F$8:$F$50&gt;=AB$6),OBJEDNÁVKY!$D$8:$D$50))),"")</f>
        <v>5</v>
      </c>
      <c r="AC18" s="69">
        <f>IFERROR(IF($B18="","",IF(I_CH_CAL=2,SUMPRODUCT(--(OBJEDNÁVKY!$C$8:$C$50=$B18),--(OBJEDNÁVKY!$E$8:$E$50&lt;=AC$6),--(OBJEDNÁVKY!$F$8:$F$50&gt;=AC$6),OBJEDNÁVKY!$D$8:$D$50),INDEX(VYBAVENÍ!$C$8:$C$29, $A18)-SUMPRODUCT(--(OBJEDNÁVKY!$C$8:$C$50=$B18),--(OBJEDNÁVKY!$E$8:$E$50&lt;=AC$6),--(OBJEDNÁVKY!$F$8:$F$50&gt;=AC$6),OBJEDNÁVKY!$D$8:$D$50))),"")</f>
        <v>5</v>
      </c>
      <c r="AD18" s="69">
        <f>IFERROR(IF($B18="","",IF(I_CH_CAL=2,SUMPRODUCT(--(OBJEDNÁVKY!$C$8:$C$50=$B18),--(OBJEDNÁVKY!$E$8:$E$50&lt;=AD$6),--(OBJEDNÁVKY!$F$8:$F$50&gt;=AD$6),OBJEDNÁVKY!$D$8:$D$50),INDEX(VYBAVENÍ!$C$8:$C$29, $A18)-SUMPRODUCT(--(OBJEDNÁVKY!$C$8:$C$50=$B18),--(OBJEDNÁVKY!$E$8:$E$50&lt;=AD$6),--(OBJEDNÁVKY!$F$8:$F$50&gt;=AD$6),OBJEDNÁVKY!$D$8:$D$50))),"")</f>
        <v>5</v>
      </c>
      <c r="AE18" s="69">
        <f>IFERROR(IF($B18="","",IF(I_CH_CAL=2,SUMPRODUCT(--(OBJEDNÁVKY!$C$8:$C$50=$B18),--(OBJEDNÁVKY!$E$8:$E$50&lt;=AE$6),--(OBJEDNÁVKY!$F$8:$F$50&gt;=AE$6),OBJEDNÁVKY!$D$8:$D$50),INDEX(VYBAVENÍ!$C$8:$C$29, $A18)-SUMPRODUCT(--(OBJEDNÁVKY!$C$8:$C$50=$B18),--(OBJEDNÁVKY!$E$8:$E$50&lt;=AE$6),--(OBJEDNÁVKY!$F$8:$F$50&gt;=AE$6),OBJEDNÁVKY!$D$8:$D$50))),"")</f>
        <v>5</v>
      </c>
      <c r="AF18" s="69">
        <f>IFERROR(IF($B18="","",IF(I_CH_CAL=2,SUMPRODUCT(--(OBJEDNÁVKY!$C$8:$C$50=$B18),--(OBJEDNÁVKY!$E$8:$E$50&lt;=AF$6),--(OBJEDNÁVKY!$F$8:$F$50&gt;=AF$6),OBJEDNÁVKY!$D$8:$D$50),INDEX(VYBAVENÍ!$C$8:$C$29, $A18)-SUMPRODUCT(--(OBJEDNÁVKY!$C$8:$C$50=$B18),--(OBJEDNÁVKY!$E$8:$E$50&lt;=AF$6),--(OBJEDNÁVKY!$F$8:$F$50&gt;=AF$6),OBJEDNÁVKY!$D$8:$D$50))),"")</f>
        <v>5</v>
      </c>
      <c r="AG18" s="69">
        <f>IFERROR(IF($B18="","",IF(I_CH_CAL=2,SUMPRODUCT(--(OBJEDNÁVKY!$C$8:$C$50=$B18),--(OBJEDNÁVKY!$E$8:$E$50&lt;=AG$6),--(OBJEDNÁVKY!$F$8:$F$50&gt;=AG$6),OBJEDNÁVKY!$D$8:$D$50),INDEX(VYBAVENÍ!$C$8:$C$29, $A18)-SUMPRODUCT(--(OBJEDNÁVKY!$C$8:$C$50=$B18),--(OBJEDNÁVKY!$E$8:$E$50&lt;=AG$6),--(OBJEDNÁVKY!$F$8:$F$50&gt;=AG$6),OBJEDNÁVKY!$D$8:$D$50))),"")</f>
        <v>5</v>
      </c>
    </row>
    <row r="19" spans="1:33" ht="22.7" customHeight="1" x14ac:dyDescent="0.25">
      <c r="A19" s="66">
        <f t="shared" si="2"/>
        <v>12</v>
      </c>
      <c r="B19" s="67" t="str">
        <f t="shared" si="3"/>
        <v>nosítko na děti</v>
      </c>
      <c r="C19" s="69">
        <f>IFERROR(IF($B19="","",IF(I_CH_CAL=2,SUMPRODUCT(--(OBJEDNÁVKY!$C$8:$C$50=$B19),--(OBJEDNÁVKY!$E$8:$E$50&lt;=C$6),--(OBJEDNÁVKY!$F$8:$F$50&gt;=C$6),OBJEDNÁVKY!$D$8:$D$50),INDEX(VYBAVENÍ!$C$8:$C$29, $A19)-SUMPRODUCT(--(OBJEDNÁVKY!$C$8:$C$50=$B19),--(OBJEDNÁVKY!$E$8:$E$50&lt;=C$6),--(OBJEDNÁVKY!$F$8:$F$50&gt;=C$6),OBJEDNÁVKY!$D$8:$D$50))),"")</f>
        <v>3</v>
      </c>
      <c r="D19" s="69">
        <f>IFERROR(IF($B19="","",IF(I_CH_CAL=2,SUMPRODUCT(--(OBJEDNÁVKY!$C$8:$C$50=$B19),--(OBJEDNÁVKY!$E$8:$E$50&lt;=D$6),--(OBJEDNÁVKY!$F$8:$F$50&gt;=D$6),OBJEDNÁVKY!$D$8:$D$50),INDEX(VYBAVENÍ!$C$8:$C$29, $A19)-SUMPRODUCT(--(OBJEDNÁVKY!$C$8:$C$50=$B19),--(OBJEDNÁVKY!$E$8:$E$50&lt;=D$6),--(OBJEDNÁVKY!$F$8:$F$50&gt;=D$6),OBJEDNÁVKY!$D$8:$D$50))),"")</f>
        <v>3</v>
      </c>
      <c r="E19" s="69">
        <f>IFERROR(IF($B19="","",IF(I_CH_CAL=2,SUMPRODUCT(--(OBJEDNÁVKY!$C$8:$C$50=$B19),--(OBJEDNÁVKY!$E$8:$E$50&lt;=E$6),--(OBJEDNÁVKY!$F$8:$F$50&gt;=E$6),OBJEDNÁVKY!$D$8:$D$50),INDEX(VYBAVENÍ!$C$8:$C$29, $A19)-SUMPRODUCT(--(OBJEDNÁVKY!$C$8:$C$50=$B19),--(OBJEDNÁVKY!$E$8:$E$50&lt;=E$6),--(OBJEDNÁVKY!$F$8:$F$50&gt;=E$6),OBJEDNÁVKY!$D$8:$D$50))),"")</f>
        <v>3</v>
      </c>
      <c r="F19" s="69">
        <f>IFERROR(IF($B19="","",IF(I_CH_CAL=2,SUMPRODUCT(--(OBJEDNÁVKY!$C$8:$C$50=$B19),--(OBJEDNÁVKY!$E$8:$E$50&lt;=F$6),--(OBJEDNÁVKY!$F$8:$F$50&gt;=F$6),OBJEDNÁVKY!$D$8:$D$50),INDEX(VYBAVENÍ!$C$8:$C$29, $A19)-SUMPRODUCT(--(OBJEDNÁVKY!$C$8:$C$50=$B19),--(OBJEDNÁVKY!$E$8:$E$50&lt;=F$6),--(OBJEDNÁVKY!$F$8:$F$50&gt;=F$6),OBJEDNÁVKY!$D$8:$D$50))),"")</f>
        <v>3</v>
      </c>
      <c r="G19" s="69">
        <f>IFERROR(IF($B19="","",IF(I_CH_CAL=2,SUMPRODUCT(--(OBJEDNÁVKY!$C$8:$C$50=$B19),--(OBJEDNÁVKY!$E$8:$E$50&lt;=G$6),--(OBJEDNÁVKY!$F$8:$F$50&gt;=G$6),OBJEDNÁVKY!$D$8:$D$50),INDEX(VYBAVENÍ!$C$8:$C$29, $A19)-SUMPRODUCT(--(OBJEDNÁVKY!$C$8:$C$50=$B19),--(OBJEDNÁVKY!$E$8:$E$50&lt;=G$6),--(OBJEDNÁVKY!$F$8:$F$50&gt;=G$6),OBJEDNÁVKY!$D$8:$D$50))),"")</f>
        <v>3</v>
      </c>
      <c r="H19" s="69">
        <f>IFERROR(IF($B19="","",IF(I_CH_CAL=2,SUMPRODUCT(--(OBJEDNÁVKY!$C$8:$C$50=$B19),--(OBJEDNÁVKY!$E$8:$E$50&lt;=H$6),--(OBJEDNÁVKY!$F$8:$F$50&gt;=H$6),OBJEDNÁVKY!$D$8:$D$50),INDEX(VYBAVENÍ!$C$8:$C$29, $A19)-SUMPRODUCT(--(OBJEDNÁVKY!$C$8:$C$50=$B19),--(OBJEDNÁVKY!$E$8:$E$50&lt;=H$6),--(OBJEDNÁVKY!$F$8:$F$50&gt;=H$6),OBJEDNÁVKY!$D$8:$D$50))),"")</f>
        <v>3</v>
      </c>
      <c r="I19" s="69">
        <f>IFERROR(IF($B19="","",IF(I_CH_CAL=2,SUMPRODUCT(--(OBJEDNÁVKY!$C$8:$C$50=$B19),--(OBJEDNÁVKY!$E$8:$E$50&lt;=I$6),--(OBJEDNÁVKY!$F$8:$F$50&gt;=I$6),OBJEDNÁVKY!$D$8:$D$50),INDEX(VYBAVENÍ!$C$8:$C$29, $A19)-SUMPRODUCT(--(OBJEDNÁVKY!$C$8:$C$50=$B19),--(OBJEDNÁVKY!$E$8:$E$50&lt;=I$6),--(OBJEDNÁVKY!$F$8:$F$50&gt;=I$6),OBJEDNÁVKY!$D$8:$D$50))),"")</f>
        <v>3</v>
      </c>
      <c r="J19" s="69">
        <f>IFERROR(IF($B19="","",IF(I_CH_CAL=2,SUMPRODUCT(--(OBJEDNÁVKY!$C$8:$C$50=$B19),--(OBJEDNÁVKY!$E$8:$E$50&lt;=J$6),--(OBJEDNÁVKY!$F$8:$F$50&gt;=J$6),OBJEDNÁVKY!$D$8:$D$50),INDEX(VYBAVENÍ!$C$8:$C$29, $A19)-SUMPRODUCT(--(OBJEDNÁVKY!$C$8:$C$50=$B19),--(OBJEDNÁVKY!$E$8:$E$50&lt;=J$6),--(OBJEDNÁVKY!$F$8:$F$50&gt;=J$6),OBJEDNÁVKY!$D$8:$D$50))),"")</f>
        <v>3</v>
      </c>
      <c r="K19" s="69">
        <f>IFERROR(IF($B19="","",IF(I_CH_CAL=2,SUMPRODUCT(--(OBJEDNÁVKY!$C$8:$C$50=$B19),--(OBJEDNÁVKY!$E$8:$E$50&lt;=K$6),--(OBJEDNÁVKY!$F$8:$F$50&gt;=K$6),OBJEDNÁVKY!$D$8:$D$50),INDEX(VYBAVENÍ!$C$8:$C$29, $A19)-SUMPRODUCT(--(OBJEDNÁVKY!$C$8:$C$50=$B19),--(OBJEDNÁVKY!$E$8:$E$50&lt;=K$6),--(OBJEDNÁVKY!$F$8:$F$50&gt;=K$6),OBJEDNÁVKY!$D$8:$D$50))),"")</f>
        <v>3</v>
      </c>
      <c r="L19" s="69">
        <f>IFERROR(IF($B19="","",IF(I_CH_CAL=2,SUMPRODUCT(--(OBJEDNÁVKY!$C$8:$C$50=$B19),--(OBJEDNÁVKY!$E$8:$E$50&lt;=L$6),--(OBJEDNÁVKY!$F$8:$F$50&gt;=L$6),OBJEDNÁVKY!$D$8:$D$50),INDEX(VYBAVENÍ!$C$8:$C$29, $A19)-SUMPRODUCT(--(OBJEDNÁVKY!$C$8:$C$50=$B19),--(OBJEDNÁVKY!$E$8:$E$50&lt;=L$6),--(OBJEDNÁVKY!$F$8:$F$50&gt;=L$6),OBJEDNÁVKY!$D$8:$D$50))),"")</f>
        <v>3</v>
      </c>
      <c r="M19" s="69">
        <f>IFERROR(IF($B19="","",IF(I_CH_CAL=2,SUMPRODUCT(--(OBJEDNÁVKY!$C$8:$C$50=$B19),--(OBJEDNÁVKY!$E$8:$E$50&lt;=M$6),--(OBJEDNÁVKY!$F$8:$F$50&gt;=M$6),OBJEDNÁVKY!$D$8:$D$50),INDEX(VYBAVENÍ!$C$8:$C$29, $A19)-SUMPRODUCT(--(OBJEDNÁVKY!$C$8:$C$50=$B19),--(OBJEDNÁVKY!$E$8:$E$50&lt;=M$6),--(OBJEDNÁVKY!$F$8:$F$50&gt;=M$6),OBJEDNÁVKY!$D$8:$D$50))),"")</f>
        <v>3</v>
      </c>
      <c r="N19" s="69">
        <f>IFERROR(IF($B19="","",IF(I_CH_CAL=2,SUMPRODUCT(--(OBJEDNÁVKY!$C$8:$C$50=$B19),--(OBJEDNÁVKY!$E$8:$E$50&lt;=N$6),--(OBJEDNÁVKY!$F$8:$F$50&gt;=N$6),OBJEDNÁVKY!$D$8:$D$50),INDEX(VYBAVENÍ!$C$8:$C$29, $A19)-SUMPRODUCT(--(OBJEDNÁVKY!$C$8:$C$50=$B19),--(OBJEDNÁVKY!$E$8:$E$50&lt;=N$6),--(OBJEDNÁVKY!$F$8:$F$50&gt;=N$6),OBJEDNÁVKY!$D$8:$D$50))),"")</f>
        <v>3</v>
      </c>
      <c r="O19" s="69">
        <f>IFERROR(IF($B19="","",IF(I_CH_CAL=2,SUMPRODUCT(--(OBJEDNÁVKY!$C$8:$C$50=$B19),--(OBJEDNÁVKY!$E$8:$E$50&lt;=O$6),--(OBJEDNÁVKY!$F$8:$F$50&gt;=O$6),OBJEDNÁVKY!$D$8:$D$50),INDEX(VYBAVENÍ!$C$8:$C$29, $A19)-SUMPRODUCT(--(OBJEDNÁVKY!$C$8:$C$50=$B19),--(OBJEDNÁVKY!$E$8:$E$50&lt;=O$6),--(OBJEDNÁVKY!$F$8:$F$50&gt;=O$6),OBJEDNÁVKY!$D$8:$D$50))),"")</f>
        <v>3</v>
      </c>
      <c r="P19" s="69">
        <f>IFERROR(IF($B19="","",IF(I_CH_CAL=2,SUMPRODUCT(--(OBJEDNÁVKY!$C$8:$C$50=$B19),--(OBJEDNÁVKY!$E$8:$E$50&lt;=P$6),--(OBJEDNÁVKY!$F$8:$F$50&gt;=P$6),OBJEDNÁVKY!$D$8:$D$50),INDEX(VYBAVENÍ!$C$8:$C$29, $A19)-SUMPRODUCT(--(OBJEDNÁVKY!$C$8:$C$50=$B19),--(OBJEDNÁVKY!$E$8:$E$50&lt;=P$6),--(OBJEDNÁVKY!$F$8:$F$50&gt;=P$6),OBJEDNÁVKY!$D$8:$D$50))),"")</f>
        <v>3</v>
      </c>
      <c r="Q19" s="69">
        <f>IFERROR(IF($B19="","",IF(I_CH_CAL=2,SUMPRODUCT(--(OBJEDNÁVKY!$C$8:$C$50=$B19),--(OBJEDNÁVKY!$E$8:$E$50&lt;=Q$6),--(OBJEDNÁVKY!$F$8:$F$50&gt;=Q$6),OBJEDNÁVKY!$D$8:$D$50),INDEX(VYBAVENÍ!$C$8:$C$29, $A19)-SUMPRODUCT(--(OBJEDNÁVKY!$C$8:$C$50=$B19),--(OBJEDNÁVKY!$E$8:$E$50&lt;=Q$6),--(OBJEDNÁVKY!$F$8:$F$50&gt;=Q$6),OBJEDNÁVKY!$D$8:$D$50))),"")</f>
        <v>3</v>
      </c>
      <c r="R19" s="69">
        <f>IFERROR(IF($B19="","",IF(I_CH_CAL=2,SUMPRODUCT(--(OBJEDNÁVKY!$C$8:$C$50=$B19),--(OBJEDNÁVKY!$E$8:$E$50&lt;=R$6),--(OBJEDNÁVKY!$F$8:$F$50&gt;=R$6),OBJEDNÁVKY!$D$8:$D$50),INDEX(VYBAVENÍ!$C$8:$C$29, $A19)-SUMPRODUCT(--(OBJEDNÁVKY!$C$8:$C$50=$B19),--(OBJEDNÁVKY!$E$8:$E$50&lt;=R$6),--(OBJEDNÁVKY!$F$8:$F$50&gt;=R$6),OBJEDNÁVKY!$D$8:$D$50))),"")</f>
        <v>3</v>
      </c>
      <c r="S19" s="69">
        <f>IFERROR(IF($B19="","",IF(I_CH_CAL=2,SUMPRODUCT(--(OBJEDNÁVKY!$C$8:$C$50=$B19),--(OBJEDNÁVKY!$E$8:$E$50&lt;=S$6),--(OBJEDNÁVKY!$F$8:$F$50&gt;=S$6),OBJEDNÁVKY!$D$8:$D$50),INDEX(VYBAVENÍ!$C$8:$C$29, $A19)-SUMPRODUCT(--(OBJEDNÁVKY!$C$8:$C$50=$B19),--(OBJEDNÁVKY!$E$8:$E$50&lt;=S$6),--(OBJEDNÁVKY!$F$8:$F$50&gt;=S$6),OBJEDNÁVKY!$D$8:$D$50))),"")</f>
        <v>3</v>
      </c>
      <c r="T19" s="69">
        <f>IFERROR(IF($B19="","",IF(I_CH_CAL=2,SUMPRODUCT(--(OBJEDNÁVKY!$C$8:$C$50=$B19),--(OBJEDNÁVKY!$E$8:$E$50&lt;=T$6),--(OBJEDNÁVKY!$F$8:$F$50&gt;=T$6),OBJEDNÁVKY!$D$8:$D$50),INDEX(VYBAVENÍ!$C$8:$C$29, $A19)-SUMPRODUCT(--(OBJEDNÁVKY!$C$8:$C$50=$B19),--(OBJEDNÁVKY!$E$8:$E$50&lt;=T$6),--(OBJEDNÁVKY!$F$8:$F$50&gt;=T$6),OBJEDNÁVKY!$D$8:$D$50))),"")</f>
        <v>3</v>
      </c>
      <c r="U19" s="69">
        <f>IFERROR(IF($B19="","",IF(I_CH_CAL=2,SUMPRODUCT(--(OBJEDNÁVKY!$C$8:$C$50=$B19),--(OBJEDNÁVKY!$E$8:$E$50&lt;=U$6),--(OBJEDNÁVKY!$F$8:$F$50&gt;=U$6),OBJEDNÁVKY!$D$8:$D$50),INDEX(VYBAVENÍ!$C$8:$C$29, $A19)-SUMPRODUCT(--(OBJEDNÁVKY!$C$8:$C$50=$B19),--(OBJEDNÁVKY!$E$8:$E$50&lt;=U$6),--(OBJEDNÁVKY!$F$8:$F$50&gt;=U$6),OBJEDNÁVKY!$D$8:$D$50))),"")</f>
        <v>3</v>
      </c>
      <c r="V19" s="69">
        <f>IFERROR(IF($B19="","",IF(I_CH_CAL=2,SUMPRODUCT(--(OBJEDNÁVKY!$C$8:$C$50=$B19),--(OBJEDNÁVKY!$E$8:$E$50&lt;=V$6),--(OBJEDNÁVKY!$F$8:$F$50&gt;=V$6),OBJEDNÁVKY!$D$8:$D$50),INDEX(VYBAVENÍ!$C$8:$C$29, $A19)-SUMPRODUCT(--(OBJEDNÁVKY!$C$8:$C$50=$B19),--(OBJEDNÁVKY!$E$8:$E$50&lt;=V$6),--(OBJEDNÁVKY!$F$8:$F$50&gt;=V$6),OBJEDNÁVKY!$D$8:$D$50))),"")</f>
        <v>3</v>
      </c>
      <c r="W19" s="69">
        <f>IFERROR(IF($B19="","",IF(I_CH_CAL=2,SUMPRODUCT(--(OBJEDNÁVKY!$C$8:$C$50=$B19),--(OBJEDNÁVKY!$E$8:$E$50&lt;=W$6),--(OBJEDNÁVKY!$F$8:$F$50&gt;=W$6),OBJEDNÁVKY!$D$8:$D$50),INDEX(VYBAVENÍ!$C$8:$C$29, $A19)-SUMPRODUCT(--(OBJEDNÁVKY!$C$8:$C$50=$B19),--(OBJEDNÁVKY!$E$8:$E$50&lt;=W$6),--(OBJEDNÁVKY!$F$8:$F$50&gt;=W$6),OBJEDNÁVKY!$D$8:$D$50))),"")</f>
        <v>2</v>
      </c>
      <c r="X19" s="69">
        <f>IFERROR(IF($B19="","",IF(I_CH_CAL=2,SUMPRODUCT(--(OBJEDNÁVKY!$C$8:$C$50=$B19),--(OBJEDNÁVKY!$E$8:$E$50&lt;=X$6),--(OBJEDNÁVKY!$F$8:$F$50&gt;=X$6),OBJEDNÁVKY!$D$8:$D$50),INDEX(VYBAVENÍ!$C$8:$C$29, $A19)-SUMPRODUCT(--(OBJEDNÁVKY!$C$8:$C$50=$B19),--(OBJEDNÁVKY!$E$8:$E$50&lt;=X$6),--(OBJEDNÁVKY!$F$8:$F$50&gt;=X$6),OBJEDNÁVKY!$D$8:$D$50))),"")</f>
        <v>2</v>
      </c>
      <c r="Y19" s="69">
        <f>IFERROR(IF($B19="","",IF(I_CH_CAL=2,SUMPRODUCT(--(OBJEDNÁVKY!$C$8:$C$50=$B19),--(OBJEDNÁVKY!$E$8:$E$50&lt;=Y$6),--(OBJEDNÁVKY!$F$8:$F$50&gt;=Y$6),OBJEDNÁVKY!$D$8:$D$50),INDEX(VYBAVENÍ!$C$8:$C$29, $A19)-SUMPRODUCT(--(OBJEDNÁVKY!$C$8:$C$50=$B19),--(OBJEDNÁVKY!$E$8:$E$50&lt;=Y$6),--(OBJEDNÁVKY!$F$8:$F$50&gt;=Y$6),OBJEDNÁVKY!$D$8:$D$50))),"")</f>
        <v>2</v>
      </c>
      <c r="Z19" s="69">
        <f>IFERROR(IF($B19="","",IF(I_CH_CAL=2,SUMPRODUCT(--(OBJEDNÁVKY!$C$8:$C$50=$B19),--(OBJEDNÁVKY!$E$8:$E$50&lt;=Z$6),--(OBJEDNÁVKY!$F$8:$F$50&gt;=Z$6),OBJEDNÁVKY!$D$8:$D$50),INDEX(VYBAVENÍ!$C$8:$C$29, $A19)-SUMPRODUCT(--(OBJEDNÁVKY!$C$8:$C$50=$B19),--(OBJEDNÁVKY!$E$8:$E$50&lt;=Z$6),--(OBJEDNÁVKY!$F$8:$F$50&gt;=Z$6),OBJEDNÁVKY!$D$8:$D$50))),"")</f>
        <v>2</v>
      </c>
      <c r="AA19" s="69">
        <f>IFERROR(IF($B19="","",IF(I_CH_CAL=2,SUMPRODUCT(--(OBJEDNÁVKY!$C$8:$C$50=$B19),--(OBJEDNÁVKY!$E$8:$E$50&lt;=AA$6),--(OBJEDNÁVKY!$F$8:$F$50&gt;=AA$6),OBJEDNÁVKY!$D$8:$D$50),INDEX(VYBAVENÍ!$C$8:$C$29, $A19)-SUMPRODUCT(--(OBJEDNÁVKY!$C$8:$C$50=$B19),--(OBJEDNÁVKY!$E$8:$E$50&lt;=AA$6),--(OBJEDNÁVKY!$F$8:$F$50&gt;=AA$6),OBJEDNÁVKY!$D$8:$D$50))),"")</f>
        <v>2</v>
      </c>
      <c r="AB19" s="69">
        <f>IFERROR(IF($B19="","",IF(I_CH_CAL=2,SUMPRODUCT(--(OBJEDNÁVKY!$C$8:$C$50=$B19),--(OBJEDNÁVKY!$E$8:$E$50&lt;=AB$6),--(OBJEDNÁVKY!$F$8:$F$50&gt;=AB$6),OBJEDNÁVKY!$D$8:$D$50),INDEX(VYBAVENÍ!$C$8:$C$29, $A19)-SUMPRODUCT(--(OBJEDNÁVKY!$C$8:$C$50=$B19),--(OBJEDNÁVKY!$E$8:$E$50&lt;=AB$6),--(OBJEDNÁVKY!$F$8:$F$50&gt;=AB$6),OBJEDNÁVKY!$D$8:$D$50))),"")</f>
        <v>2</v>
      </c>
      <c r="AC19" s="69">
        <f>IFERROR(IF($B19="","",IF(I_CH_CAL=2,SUMPRODUCT(--(OBJEDNÁVKY!$C$8:$C$50=$B19),--(OBJEDNÁVKY!$E$8:$E$50&lt;=AC$6),--(OBJEDNÁVKY!$F$8:$F$50&gt;=AC$6),OBJEDNÁVKY!$D$8:$D$50),INDEX(VYBAVENÍ!$C$8:$C$29, $A19)-SUMPRODUCT(--(OBJEDNÁVKY!$C$8:$C$50=$B19),--(OBJEDNÁVKY!$E$8:$E$50&lt;=AC$6),--(OBJEDNÁVKY!$F$8:$F$50&gt;=AC$6),OBJEDNÁVKY!$D$8:$D$50))),"")</f>
        <v>2</v>
      </c>
      <c r="AD19" s="69">
        <f>IFERROR(IF($B19="","",IF(I_CH_CAL=2,SUMPRODUCT(--(OBJEDNÁVKY!$C$8:$C$50=$B19),--(OBJEDNÁVKY!$E$8:$E$50&lt;=AD$6),--(OBJEDNÁVKY!$F$8:$F$50&gt;=AD$6),OBJEDNÁVKY!$D$8:$D$50),INDEX(VYBAVENÍ!$C$8:$C$29, $A19)-SUMPRODUCT(--(OBJEDNÁVKY!$C$8:$C$50=$B19),--(OBJEDNÁVKY!$E$8:$E$50&lt;=AD$6),--(OBJEDNÁVKY!$F$8:$F$50&gt;=AD$6),OBJEDNÁVKY!$D$8:$D$50))),"")</f>
        <v>2</v>
      </c>
      <c r="AE19" s="69">
        <f>IFERROR(IF($B19="","",IF(I_CH_CAL=2,SUMPRODUCT(--(OBJEDNÁVKY!$C$8:$C$50=$B19),--(OBJEDNÁVKY!$E$8:$E$50&lt;=AE$6),--(OBJEDNÁVKY!$F$8:$F$50&gt;=AE$6),OBJEDNÁVKY!$D$8:$D$50),INDEX(VYBAVENÍ!$C$8:$C$29, $A19)-SUMPRODUCT(--(OBJEDNÁVKY!$C$8:$C$50=$B19),--(OBJEDNÁVKY!$E$8:$E$50&lt;=AE$6),--(OBJEDNÁVKY!$F$8:$F$50&gt;=AE$6),OBJEDNÁVKY!$D$8:$D$50))),"")</f>
        <v>2</v>
      </c>
      <c r="AF19" s="69">
        <f>IFERROR(IF($B19="","",IF(I_CH_CAL=2,SUMPRODUCT(--(OBJEDNÁVKY!$C$8:$C$50=$B19),--(OBJEDNÁVKY!$E$8:$E$50&lt;=AF$6),--(OBJEDNÁVKY!$F$8:$F$50&gt;=AF$6),OBJEDNÁVKY!$D$8:$D$50),INDEX(VYBAVENÍ!$C$8:$C$29, $A19)-SUMPRODUCT(--(OBJEDNÁVKY!$C$8:$C$50=$B19),--(OBJEDNÁVKY!$E$8:$E$50&lt;=AF$6),--(OBJEDNÁVKY!$F$8:$F$50&gt;=AF$6),OBJEDNÁVKY!$D$8:$D$50))),"")</f>
        <v>2</v>
      </c>
      <c r="AG19" s="69">
        <f>IFERROR(IF($B19="","",IF(I_CH_CAL=2,SUMPRODUCT(--(OBJEDNÁVKY!$C$8:$C$50=$B19),--(OBJEDNÁVKY!$E$8:$E$50&lt;=AG$6),--(OBJEDNÁVKY!$F$8:$F$50&gt;=AG$6),OBJEDNÁVKY!$D$8:$D$50),INDEX(VYBAVENÍ!$C$8:$C$29, $A19)-SUMPRODUCT(--(OBJEDNÁVKY!$C$8:$C$50=$B19),--(OBJEDNÁVKY!$E$8:$E$50&lt;=AG$6),--(OBJEDNÁVKY!$F$8:$F$50&gt;=AG$6),OBJEDNÁVKY!$D$8:$D$50))),"")</f>
        <v>3</v>
      </c>
    </row>
    <row r="20" spans="1:33" ht="22.7" customHeight="1" x14ac:dyDescent="0.25">
      <c r="A20" s="66">
        <f t="shared" si="2"/>
        <v>13</v>
      </c>
      <c r="B20" s="67" t="str">
        <f t="shared" si="3"/>
        <v>sněžnice</v>
      </c>
      <c r="C20" s="69">
        <f>IFERROR(IF($B20="","",IF(I_CH_CAL=2,SUMPRODUCT(--(OBJEDNÁVKY!$C$8:$C$50=$B20),--(OBJEDNÁVKY!$E$8:$E$50&lt;=C$6),--(OBJEDNÁVKY!$F$8:$F$50&gt;=C$6),OBJEDNÁVKY!$D$8:$D$50),INDEX(VYBAVENÍ!$C$8:$C$29, $A20)-SUMPRODUCT(--(OBJEDNÁVKY!$C$8:$C$50=$B20),--(OBJEDNÁVKY!$E$8:$E$50&lt;=C$6),--(OBJEDNÁVKY!$F$8:$F$50&gt;=C$6),OBJEDNÁVKY!$D$8:$D$50))),"")</f>
        <v>5</v>
      </c>
      <c r="D20" s="69">
        <f>IFERROR(IF($B20="","",IF(I_CH_CAL=2,SUMPRODUCT(--(OBJEDNÁVKY!$C$8:$C$50=$B20),--(OBJEDNÁVKY!$E$8:$E$50&lt;=D$6),--(OBJEDNÁVKY!$F$8:$F$50&gt;=D$6),OBJEDNÁVKY!$D$8:$D$50),INDEX(VYBAVENÍ!$C$8:$C$29, $A20)-SUMPRODUCT(--(OBJEDNÁVKY!$C$8:$C$50=$B20),--(OBJEDNÁVKY!$E$8:$E$50&lt;=D$6),--(OBJEDNÁVKY!$F$8:$F$50&gt;=D$6),OBJEDNÁVKY!$D$8:$D$50))),"")</f>
        <v>5</v>
      </c>
      <c r="E20" s="69">
        <f>IFERROR(IF($B20="","",IF(I_CH_CAL=2,SUMPRODUCT(--(OBJEDNÁVKY!$C$8:$C$50=$B20),--(OBJEDNÁVKY!$E$8:$E$50&lt;=E$6),--(OBJEDNÁVKY!$F$8:$F$50&gt;=E$6),OBJEDNÁVKY!$D$8:$D$50),INDEX(VYBAVENÍ!$C$8:$C$29, $A20)-SUMPRODUCT(--(OBJEDNÁVKY!$C$8:$C$50=$B20),--(OBJEDNÁVKY!$E$8:$E$50&lt;=E$6),--(OBJEDNÁVKY!$F$8:$F$50&gt;=E$6),OBJEDNÁVKY!$D$8:$D$50))),"")</f>
        <v>5</v>
      </c>
      <c r="F20" s="69">
        <f>IFERROR(IF($B20="","",IF(I_CH_CAL=2,SUMPRODUCT(--(OBJEDNÁVKY!$C$8:$C$50=$B20),--(OBJEDNÁVKY!$E$8:$E$50&lt;=F$6),--(OBJEDNÁVKY!$F$8:$F$50&gt;=F$6),OBJEDNÁVKY!$D$8:$D$50),INDEX(VYBAVENÍ!$C$8:$C$29, $A20)-SUMPRODUCT(--(OBJEDNÁVKY!$C$8:$C$50=$B20),--(OBJEDNÁVKY!$E$8:$E$50&lt;=F$6),--(OBJEDNÁVKY!$F$8:$F$50&gt;=F$6),OBJEDNÁVKY!$D$8:$D$50))),"")</f>
        <v>5</v>
      </c>
      <c r="G20" s="69">
        <f>IFERROR(IF($B20="","",IF(I_CH_CAL=2,SUMPRODUCT(--(OBJEDNÁVKY!$C$8:$C$50=$B20),--(OBJEDNÁVKY!$E$8:$E$50&lt;=G$6),--(OBJEDNÁVKY!$F$8:$F$50&gt;=G$6),OBJEDNÁVKY!$D$8:$D$50),INDEX(VYBAVENÍ!$C$8:$C$29, $A20)-SUMPRODUCT(--(OBJEDNÁVKY!$C$8:$C$50=$B20),--(OBJEDNÁVKY!$E$8:$E$50&lt;=G$6),--(OBJEDNÁVKY!$F$8:$F$50&gt;=G$6),OBJEDNÁVKY!$D$8:$D$50))),"")</f>
        <v>5</v>
      </c>
      <c r="H20" s="69">
        <f>IFERROR(IF($B20="","",IF(I_CH_CAL=2,SUMPRODUCT(--(OBJEDNÁVKY!$C$8:$C$50=$B20),--(OBJEDNÁVKY!$E$8:$E$50&lt;=H$6),--(OBJEDNÁVKY!$F$8:$F$50&gt;=H$6),OBJEDNÁVKY!$D$8:$D$50),INDEX(VYBAVENÍ!$C$8:$C$29, $A20)-SUMPRODUCT(--(OBJEDNÁVKY!$C$8:$C$50=$B20),--(OBJEDNÁVKY!$E$8:$E$50&lt;=H$6),--(OBJEDNÁVKY!$F$8:$F$50&gt;=H$6),OBJEDNÁVKY!$D$8:$D$50))),"")</f>
        <v>5</v>
      </c>
      <c r="I20" s="69">
        <f>IFERROR(IF($B20="","",IF(I_CH_CAL=2,SUMPRODUCT(--(OBJEDNÁVKY!$C$8:$C$50=$B20),--(OBJEDNÁVKY!$E$8:$E$50&lt;=I$6),--(OBJEDNÁVKY!$F$8:$F$50&gt;=I$6),OBJEDNÁVKY!$D$8:$D$50),INDEX(VYBAVENÍ!$C$8:$C$29, $A20)-SUMPRODUCT(--(OBJEDNÁVKY!$C$8:$C$50=$B20),--(OBJEDNÁVKY!$E$8:$E$50&lt;=I$6),--(OBJEDNÁVKY!$F$8:$F$50&gt;=I$6),OBJEDNÁVKY!$D$8:$D$50))),"")</f>
        <v>5</v>
      </c>
      <c r="J20" s="69">
        <f>IFERROR(IF($B20="","",IF(I_CH_CAL=2,SUMPRODUCT(--(OBJEDNÁVKY!$C$8:$C$50=$B20),--(OBJEDNÁVKY!$E$8:$E$50&lt;=J$6),--(OBJEDNÁVKY!$F$8:$F$50&gt;=J$6),OBJEDNÁVKY!$D$8:$D$50),INDEX(VYBAVENÍ!$C$8:$C$29, $A20)-SUMPRODUCT(--(OBJEDNÁVKY!$C$8:$C$50=$B20),--(OBJEDNÁVKY!$E$8:$E$50&lt;=J$6),--(OBJEDNÁVKY!$F$8:$F$50&gt;=J$6),OBJEDNÁVKY!$D$8:$D$50))),"")</f>
        <v>5</v>
      </c>
      <c r="K20" s="69">
        <f>IFERROR(IF($B20="","",IF(I_CH_CAL=2,SUMPRODUCT(--(OBJEDNÁVKY!$C$8:$C$50=$B20),--(OBJEDNÁVKY!$E$8:$E$50&lt;=K$6),--(OBJEDNÁVKY!$F$8:$F$50&gt;=K$6),OBJEDNÁVKY!$D$8:$D$50),INDEX(VYBAVENÍ!$C$8:$C$29, $A20)-SUMPRODUCT(--(OBJEDNÁVKY!$C$8:$C$50=$B20),--(OBJEDNÁVKY!$E$8:$E$50&lt;=K$6),--(OBJEDNÁVKY!$F$8:$F$50&gt;=K$6),OBJEDNÁVKY!$D$8:$D$50))),"")</f>
        <v>5</v>
      </c>
      <c r="L20" s="69">
        <f>IFERROR(IF($B20="","",IF(I_CH_CAL=2,SUMPRODUCT(--(OBJEDNÁVKY!$C$8:$C$50=$B20),--(OBJEDNÁVKY!$E$8:$E$50&lt;=L$6),--(OBJEDNÁVKY!$F$8:$F$50&gt;=L$6),OBJEDNÁVKY!$D$8:$D$50),INDEX(VYBAVENÍ!$C$8:$C$29, $A20)-SUMPRODUCT(--(OBJEDNÁVKY!$C$8:$C$50=$B20),--(OBJEDNÁVKY!$E$8:$E$50&lt;=L$6),--(OBJEDNÁVKY!$F$8:$F$50&gt;=L$6),OBJEDNÁVKY!$D$8:$D$50))),"")</f>
        <v>5</v>
      </c>
      <c r="M20" s="69">
        <f>IFERROR(IF($B20="","",IF(I_CH_CAL=2,SUMPRODUCT(--(OBJEDNÁVKY!$C$8:$C$50=$B20),--(OBJEDNÁVKY!$E$8:$E$50&lt;=M$6),--(OBJEDNÁVKY!$F$8:$F$50&gt;=M$6),OBJEDNÁVKY!$D$8:$D$50),INDEX(VYBAVENÍ!$C$8:$C$29, $A20)-SUMPRODUCT(--(OBJEDNÁVKY!$C$8:$C$50=$B20),--(OBJEDNÁVKY!$E$8:$E$50&lt;=M$6),--(OBJEDNÁVKY!$F$8:$F$50&gt;=M$6),OBJEDNÁVKY!$D$8:$D$50))),"")</f>
        <v>5</v>
      </c>
      <c r="N20" s="69">
        <f>IFERROR(IF($B20="","",IF(I_CH_CAL=2,SUMPRODUCT(--(OBJEDNÁVKY!$C$8:$C$50=$B20),--(OBJEDNÁVKY!$E$8:$E$50&lt;=N$6),--(OBJEDNÁVKY!$F$8:$F$50&gt;=N$6),OBJEDNÁVKY!$D$8:$D$50),INDEX(VYBAVENÍ!$C$8:$C$29, $A20)-SUMPRODUCT(--(OBJEDNÁVKY!$C$8:$C$50=$B20),--(OBJEDNÁVKY!$E$8:$E$50&lt;=N$6),--(OBJEDNÁVKY!$F$8:$F$50&gt;=N$6),OBJEDNÁVKY!$D$8:$D$50))),"")</f>
        <v>5</v>
      </c>
      <c r="O20" s="69">
        <f>IFERROR(IF($B20="","",IF(I_CH_CAL=2,SUMPRODUCT(--(OBJEDNÁVKY!$C$8:$C$50=$B20),--(OBJEDNÁVKY!$E$8:$E$50&lt;=O$6),--(OBJEDNÁVKY!$F$8:$F$50&gt;=O$6),OBJEDNÁVKY!$D$8:$D$50),INDEX(VYBAVENÍ!$C$8:$C$29, $A20)-SUMPRODUCT(--(OBJEDNÁVKY!$C$8:$C$50=$B20),--(OBJEDNÁVKY!$E$8:$E$50&lt;=O$6),--(OBJEDNÁVKY!$F$8:$F$50&gt;=O$6),OBJEDNÁVKY!$D$8:$D$50))),"")</f>
        <v>5</v>
      </c>
      <c r="P20" s="69">
        <f>IFERROR(IF($B20="","",IF(I_CH_CAL=2,SUMPRODUCT(--(OBJEDNÁVKY!$C$8:$C$50=$B20),--(OBJEDNÁVKY!$E$8:$E$50&lt;=P$6),--(OBJEDNÁVKY!$F$8:$F$50&gt;=P$6),OBJEDNÁVKY!$D$8:$D$50),INDEX(VYBAVENÍ!$C$8:$C$29, $A20)-SUMPRODUCT(--(OBJEDNÁVKY!$C$8:$C$50=$B20),--(OBJEDNÁVKY!$E$8:$E$50&lt;=P$6),--(OBJEDNÁVKY!$F$8:$F$50&gt;=P$6),OBJEDNÁVKY!$D$8:$D$50))),"")</f>
        <v>5</v>
      </c>
      <c r="Q20" s="69">
        <f>IFERROR(IF($B20="","",IF(I_CH_CAL=2,SUMPRODUCT(--(OBJEDNÁVKY!$C$8:$C$50=$B20),--(OBJEDNÁVKY!$E$8:$E$50&lt;=Q$6),--(OBJEDNÁVKY!$F$8:$F$50&gt;=Q$6),OBJEDNÁVKY!$D$8:$D$50),INDEX(VYBAVENÍ!$C$8:$C$29, $A20)-SUMPRODUCT(--(OBJEDNÁVKY!$C$8:$C$50=$B20),--(OBJEDNÁVKY!$E$8:$E$50&lt;=Q$6),--(OBJEDNÁVKY!$F$8:$F$50&gt;=Q$6),OBJEDNÁVKY!$D$8:$D$50))),"")</f>
        <v>5</v>
      </c>
      <c r="R20" s="69">
        <f>IFERROR(IF($B20="","",IF(I_CH_CAL=2,SUMPRODUCT(--(OBJEDNÁVKY!$C$8:$C$50=$B20),--(OBJEDNÁVKY!$E$8:$E$50&lt;=R$6),--(OBJEDNÁVKY!$F$8:$F$50&gt;=R$6),OBJEDNÁVKY!$D$8:$D$50),INDEX(VYBAVENÍ!$C$8:$C$29, $A20)-SUMPRODUCT(--(OBJEDNÁVKY!$C$8:$C$50=$B20),--(OBJEDNÁVKY!$E$8:$E$50&lt;=R$6),--(OBJEDNÁVKY!$F$8:$F$50&gt;=R$6),OBJEDNÁVKY!$D$8:$D$50))),"")</f>
        <v>5</v>
      </c>
      <c r="S20" s="69">
        <f>IFERROR(IF($B20="","",IF(I_CH_CAL=2,SUMPRODUCT(--(OBJEDNÁVKY!$C$8:$C$50=$B20),--(OBJEDNÁVKY!$E$8:$E$50&lt;=S$6),--(OBJEDNÁVKY!$F$8:$F$50&gt;=S$6),OBJEDNÁVKY!$D$8:$D$50),INDEX(VYBAVENÍ!$C$8:$C$29, $A20)-SUMPRODUCT(--(OBJEDNÁVKY!$C$8:$C$50=$B20),--(OBJEDNÁVKY!$E$8:$E$50&lt;=S$6),--(OBJEDNÁVKY!$F$8:$F$50&gt;=S$6),OBJEDNÁVKY!$D$8:$D$50))),"")</f>
        <v>5</v>
      </c>
      <c r="T20" s="69">
        <f>IFERROR(IF($B20="","",IF(I_CH_CAL=2,SUMPRODUCT(--(OBJEDNÁVKY!$C$8:$C$50=$B20),--(OBJEDNÁVKY!$E$8:$E$50&lt;=T$6),--(OBJEDNÁVKY!$F$8:$F$50&gt;=T$6),OBJEDNÁVKY!$D$8:$D$50),INDEX(VYBAVENÍ!$C$8:$C$29, $A20)-SUMPRODUCT(--(OBJEDNÁVKY!$C$8:$C$50=$B20),--(OBJEDNÁVKY!$E$8:$E$50&lt;=T$6),--(OBJEDNÁVKY!$F$8:$F$50&gt;=T$6),OBJEDNÁVKY!$D$8:$D$50))),"")</f>
        <v>5</v>
      </c>
      <c r="U20" s="69">
        <f>IFERROR(IF($B20="","",IF(I_CH_CAL=2,SUMPRODUCT(--(OBJEDNÁVKY!$C$8:$C$50=$B20),--(OBJEDNÁVKY!$E$8:$E$50&lt;=U$6),--(OBJEDNÁVKY!$F$8:$F$50&gt;=U$6),OBJEDNÁVKY!$D$8:$D$50),INDEX(VYBAVENÍ!$C$8:$C$29, $A20)-SUMPRODUCT(--(OBJEDNÁVKY!$C$8:$C$50=$B20),--(OBJEDNÁVKY!$E$8:$E$50&lt;=U$6),--(OBJEDNÁVKY!$F$8:$F$50&gt;=U$6),OBJEDNÁVKY!$D$8:$D$50))),"")</f>
        <v>5</v>
      </c>
      <c r="V20" s="69">
        <f>IFERROR(IF($B20="","",IF(I_CH_CAL=2,SUMPRODUCT(--(OBJEDNÁVKY!$C$8:$C$50=$B20),--(OBJEDNÁVKY!$E$8:$E$50&lt;=V$6),--(OBJEDNÁVKY!$F$8:$F$50&gt;=V$6),OBJEDNÁVKY!$D$8:$D$50),INDEX(VYBAVENÍ!$C$8:$C$29, $A20)-SUMPRODUCT(--(OBJEDNÁVKY!$C$8:$C$50=$B20),--(OBJEDNÁVKY!$E$8:$E$50&lt;=V$6),--(OBJEDNÁVKY!$F$8:$F$50&gt;=V$6),OBJEDNÁVKY!$D$8:$D$50))),"")</f>
        <v>5</v>
      </c>
      <c r="W20" s="69">
        <f>IFERROR(IF($B20="","",IF(I_CH_CAL=2,SUMPRODUCT(--(OBJEDNÁVKY!$C$8:$C$50=$B20),--(OBJEDNÁVKY!$E$8:$E$50&lt;=W$6),--(OBJEDNÁVKY!$F$8:$F$50&gt;=W$6),OBJEDNÁVKY!$D$8:$D$50),INDEX(VYBAVENÍ!$C$8:$C$29, $A20)-SUMPRODUCT(--(OBJEDNÁVKY!$C$8:$C$50=$B20),--(OBJEDNÁVKY!$E$8:$E$50&lt;=W$6),--(OBJEDNÁVKY!$F$8:$F$50&gt;=W$6),OBJEDNÁVKY!$D$8:$D$50))),"")</f>
        <v>5</v>
      </c>
      <c r="X20" s="69">
        <f>IFERROR(IF($B20="","",IF(I_CH_CAL=2,SUMPRODUCT(--(OBJEDNÁVKY!$C$8:$C$50=$B20),--(OBJEDNÁVKY!$E$8:$E$50&lt;=X$6),--(OBJEDNÁVKY!$F$8:$F$50&gt;=X$6),OBJEDNÁVKY!$D$8:$D$50),INDEX(VYBAVENÍ!$C$8:$C$29, $A20)-SUMPRODUCT(--(OBJEDNÁVKY!$C$8:$C$50=$B20),--(OBJEDNÁVKY!$E$8:$E$50&lt;=X$6),--(OBJEDNÁVKY!$F$8:$F$50&gt;=X$6),OBJEDNÁVKY!$D$8:$D$50))),"")</f>
        <v>5</v>
      </c>
      <c r="Y20" s="69">
        <f>IFERROR(IF($B20="","",IF(I_CH_CAL=2,SUMPRODUCT(--(OBJEDNÁVKY!$C$8:$C$50=$B20),--(OBJEDNÁVKY!$E$8:$E$50&lt;=Y$6),--(OBJEDNÁVKY!$F$8:$F$50&gt;=Y$6),OBJEDNÁVKY!$D$8:$D$50),INDEX(VYBAVENÍ!$C$8:$C$29, $A20)-SUMPRODUCT(--(OBJEDNÁVKY!$C$8:$C$50=$B20),--(OBJEDNÁVKY!$E$8:$E$50&lt;=Y$6),--(OBJEDNÁVKY!$F$8:$F$50&gt;=Y$6),OBJEDNÁVKY!$D$8:$D$50))),"")</f>
        <v>5</v>
      </c>
      <c r="Z20" s="69">
        <f>IFERROR(IF($B20="","",IF(I_CH_CAL=2,SUMPRODUCT(--(OBJEDNÁVKY!$C$8:$C$50=$B20),--(OBJEDNÁVKY!$E$8:$E$50&lt;=Z$6),--(OBJEDNÁVKY!$F$8:$F$50&gt;=Z$6),OBJEDNÁVKY!$D$8:$D$50),INDEX(VYBAVENÍ!$C$8:$C$29, $A20)-SUMPRODUCT(--(OBJEDNÁVKY!$C$8:$C$50=$B20),--(OBJEDNÁVKY!$E$8:$E$50&lt;=Z$6),--(OBJEDNÁVKY!$F$8:$F$50&gt;=Z$6),OBJEDNÁVKY!$D$8:$D$50))),"")</f>
        <v>5</v>
      </c>
      <c r="AA20" s="69">
        <f>IFERROR(IF($B20="","",IF(I_CH_CAL=2,SUMPRODUCT(--(OBJEDNÁVKY!$C$8:$C$50=$B20),--(OBJEDNÁVKY!$E$8:$E$50&lt;=AA$6),--(OBJEDNÁVKY!$F$8:$F$50&gt;=AA$6),OBJEDNÁVKY!$D$8:$D$50),INDEX(VYBAVENÍ!$C$8:$C$29, $A20)-SUMPRODUCT(--(OBJEDNÁVKY!$C$8:$C$50=$B20),--(OBJEDNÁVKY!$E$8:$E$50&lt;=AA$6),--(OBJEDNÁVKY!$F$8:$F$50&gt;=AA$6),OBJEDNÁVKY!$D$8:$D$50))),"")</f>
        <v>5</v>
      </c>
      <c r="AB20" s="69">
        <f>IFERROR(IF($B20="","",IF(I_CH_CAL=2,SUMPRODUCT(--(OBJEDNÁVKY!$C$8:$C$50=$B20),--(OBJEDNÁVKY!$E$8:$E$50&lt;=AB$6),--(OBJEDNÁVKY!$F$8:$F$50&gt;=AB$6),OBJEDNÁVKY!$D$8:$D$50),INDEX(VYBAVENÍ!$C$8:$C$29, $A20)-SUMPRODUCT(--(OBJEDNÁVKY!$C$8:$C$50=$B20),--(OBJEDNÁVKY!$E$8:$E$50&lt;=AB$6),--(OBJEDNÁVKY!$F$8:$F$50&gt;=AB$6),OBJEDNÁVKY!$D$8:$D$50))),"")</f>
        <v>5</v>
      </c>
      <c r="AC20" s="69">
        <f>IFERROR(IF($B20="","",IF(I_CH_CAL=2,SUMPRODUCT(--(OBJEDNÁVKY!$C$8:$C$50=$B20),--(OBJEDNÁVKY!$E$8:$E$50&lt;=AC$6),--(OBJEDNÁVKY!$F$8:$F$50&gt;=AC$6),OBJEDNÁVKY!$D$8:$D$50),INDEX(VYBAVENÍ!$C$8:$C$29, $A20)-SUMPRODUCT(--(OBJEDNÁVKY!$C$8:$C$50=$B20),--(OBJEDNÁVKY!$E$8:$E$50&lt;=AC$6),--(OBJEDNÁVKY!$F$8:$F$50&gt;=AC$6),OBJEDNÁVKY!$D$8:$D$50))),"")</f>
        <v>5</v>
      </c>
      <c r="AD20" s="69">
        <f>IFERROR(IF($B20="","",IF(I_CH_CAL=2,SUMPRODUCT(--(OBJEDNÁVKY!$C$8:$C$50=$B20),--(OBJEDNÁVKY!$E$8:$E$50&lt;=AD$6),--(OBJEDNÁVKY!$F$8:$F$50&gt;=AD$6),OBJEDNÁVKY!$D$8:$D$50),INDEX(VYBAVENÍ!$C$8:$C$29, $A20)-SUMPRODUCT(--(OBJEDNÁVKY!$C$8:$C$50=$B20),--(OBJEDNÁVKY!$E$8:$E$50&lt;=AD$6),--(OBJEDNÁVKY!$F$8:$F$50&gt;=AD$6),OBJEDNÁVKY!$D$8:$D$50))),"")</f>
        <v>5</v>
      </c>
      <c r="AE20" s="69">
        <f>IFERROR(IF($B20="","",IF(I_CH_CAL=2,SUMPRODUCT(--(OBJEDNÁVKY!$C$8:$C$50=$B20),--(OBJEDNÁVKY!$E$8:$E$50&lt;=AE$6),--(OBJEDNÁVKY!$F$8:$F$50&gt;=AE$6),OBJEDNÁVKY!$D$8:$D$50),INDEX(VYBAVENÍ!$C$8:$C$29, $A20)-SUMPRODUCT(--(OBJEDNÁVKY!$C$8:$C$50=$B20),--(OBJEDNÁVKY!$E$8:$E$50&lt;=AE$6),--(OBJEDNÁVKY!$F$8:$F$50&gt;=AE$6),OBJEDNÁVKY!$D$8:$D$50))),"")</f>
        <v>5</v>
      </c>
      <c r="AF20" s="69">
        <f>IFERROR(IF($B20="","",IF(I_CH_CAL=2,SUMPRODUCT(--(OBJEDNÁVKY!$C$8:$C$50=$B20),--(OBJEDNÁVKY!$E$8:$E$50&lt;=AF$6),--(OBJEDNÁVKY!$F$8:$F$50&gt;=AF$6),OBJEDNÁVKY!$D$8:$D$50),INDEX(VYBAVENÍ!$C$8:$C$29, $A20)-SUMPRODUCT(--(OBJEDNÁVKY!$C$8:$C$50=$B20),--(OBJEDNÁVKY!$E$8:$E$50&lt;=AF$6),--(OBJEDNÁVKY!$F$8:$F$50&gt;=AF$6),OBJEDNÁVKY!$D$8:$D$50))),"")</f>
        <v>5</v>
      </c>
      <c r="AG20" s="69">
        <f>IFERROR(IF($B20="","",IF(I_CH_CAL=2,SUMPRODUCT(--(OBJEDNÁVKY!$C$8:$C$50=$B20),--(OBJEDNÁVKY!$E$8:$E$50&lt;=AG$6),--(OBJEDNÁVKY!$F$8:$F$50&gt;=AG$6),OBJEDNÁVKY!$D$8:$D$50),INDEX(VYBAVENÍ!$C$8:$C$29, $A20)-SUMPRODUCT(--(OBJEDNÁVKY!$C$8:$C$50=$B20),--(OBJEDNÁVKY!$E$8:$E$50&lt;=AG$6),--(OBJEDNÁVKY!$F$8:$F$50&gt;=AG$6),OBJEDNÁVKY!$D$8:$D$50))),"")</f>
        <v>5</v>
      </c>
    </row>
    <row r="21" spans="1:33" ht="22.7" customHeight="1" x14ac:dyDescent="0.25">
      <c r="A21" s="66">
        <f t="shared" si="2"/>
        <v>14</v>
      </c>
      <c r="B21" s="67" t="str">
        <f t="shared" si="3"/>
        <v>stan pro 2</v>
      </c>
      <c r="C21" s="69">
        <f>IFERROR(IF($B21="","",IF(I_CH_CAL=2,SUMPRODUCT(--(OBJEDNÁVKY!$C$8:$C$50=$B21),--(OBJEDNÁVKY!$E$8:$E$50&lt;=C$6),--(OBJEDNÁVKY!$F$8:$F$50&gt;=C$6),OBJEDNÁVKY!$D$8:$D$50),INDEX(VYBAVENÍ!$C$8:$C$29, $A21)-SUMPRODUCT(--(OBJEDNÁVKY!$C$8:$C$50=$B21),--(OBJEDNÁVKY!$E$8:$E$50&lt;=C$6),--(OBJEDNÁVKY!$F$8:$F$50&gt;=C$6),OBJEDNÁVKY!$D$8:$D$50))),"")</f>
        <v>0</v>
      </c>
      <c r="D21" s="69">
        <f>IFERROR(IF($B21="","",IF(I_CH_CAL=2,SUMPRODUCT(--(OBJEDNÁVKY!$C$8:$C$50=$B21),--(OBJEDNÁVKY!$E$8:$E$50&lt;=D$6),--(OBJEDNÁVKY!$F$8:$F$50&gt;=D$6),OBJEDNÁVKY!$D$8:$D$50),INDEX(VYBAVENÍ!$C$8:$C$29, $A21)-SUMPRODUCT(--(OBJEDNÁVKY!$C$8:$C$50=$B21),--(OBJEDNÁVKY!$E$8:$E$50&lt;=D$6),--(OBJEDNÁVKY!$F$8:$F$50&gt;=D$6),OBJEDNÁVKY!$D$8:$D$50))),"")</f>
        <v>1</v>
      </c>
      <c r="E21" s="69">
        <f>IFERROR(IF($B21="","",IF(I_CH_CAL=2,SUMPRODUCT(--(OBJEDNÁVKY!$C$8:$C$50=$B21),--(OBJEDNÁVKY!$E$8:$E$50&lt;=E$6),--(OBJEDNÁVKY!$F$8:$F$50&gt;=E$6),OBJEDNÁVKY!$D$8:$D$50),INDEX(VYBAVENÍ!$C$8:$C$29, $A21)-SUMPRODUCT(--(OBJEDNÁVKY!$C$8:$C$50=$B21),--(OBJEDNÁVKY!$E$8:$E$50&lt;=E$6),--(OBJEDNÁVKY!$F$8:$F$50&gt;=E$6),OBJEDNÁVKY!$D$8:$D$50))),"")</f>
        <v>1</v>
      </c>
      <c r="F21" s="69">
        <f>IFERROR(IF($B21="","",IF(I_CH_CAL=2,SUMPRODUCT(--(OBJEDNÁVKY!$C$8:$C$50=$B21),--(OBJEDNÁVKY!$E$8:$E$50&lt;=F$6),--(OBJEDNÁVKY!$F$8:$F$50&gt;=F$6),OBJEDNÁVKY!$D$8:$D$50),INDEX(VYBAVENÍ!$C$8:$C$29, $A21)-SUMPRODUCT(--(OBJEDNÁVKY!$C$8:$C$50=$B21),--(OBJEDNÁVKY!$E$8:$E$50&lt;=F$6),--(OBJEDNÁVKY!$F$8:$F$50&gt;=F$6),OBJEDNÁVKY!$D$8:$D$50))),"")</f>
        <v>1</v>
      </c>
      <c r="G21" s="69">
        <f>IFERROR(IF($B21="","",IF(I_CH_CAL=2,SUMPRODUCT(--(OBJEDNÁVKY!$C$8:$C$50=$B21),--(OBJEDNÁVKY!$E$8:$E$50&lt;=G$6),--(OBJEDNÁVKY!$F$8:$F$50&gt;=G$6),OBJEDNÁVKY!$D$8:$D$50),INDEX(VYBAVENÍ!$C$8:$C$29, $A21)-SUMPRODUCT(--(OBJEDNÁVKY!$C$8:$C$50=$B21),--(OBJEDNÁVKY!$E$8:$E$50&lt;=G$6),--(OBJEDNÁVKY!$F$8:$F$50&gt;=G$6),OBJEDNÁVKY!$D$8:$D$50))),"")</f>
        <v>1</v>
      </c>
      <c r="H21" s="69">
        <f>IFERROR(IF($B21="","",IF(I_CH_CAL=2,SUMPRODUCT(--(OBJEDNÁVKY!$C$8:$C$50=$B21),--(OBJEDNÁVKY!$E$8:$E$50&lt;=H$6),--(OBJEDNÁVKY!$F$8:$F$50&gt;=H$6),OBJEDNÁVKY!$D$8:$D$50),INDEX(VYBAVENÍ!$C$8:$C$29, $A21)-SUMPRODUCT(--(OBJEDNÁVKY!$C$8:$C$50=$B21),--(OBJEDNÁVKY!$E$8:$E$50&lt;=H$6),--(OBJEDNÁVKY!$F$8:$F$50&gt;=H$6),OBJEDNÁVKY!$D$8:$D$50))),"")</f>
        <v>1</v>
      </c>
      <c r="I21" s="69">
        <f>IFERROR(IF($B21="","",IF(I_CH_CAL=2,SUMPRODUCT(--(OBJEDNÁVKY!$C$8:$C$50=$B21),--(OBJEDNÁVKY!$E$8:$E$50&lt;=I$6),--(OBJEDNÁVKY!$F$8:$F$50&gt;=I$6),OBJEDNÁVKY!$D$8:$D$50),INDEX(VYBAVENÍ!$C$8:$C$29, $A21)-SUMPRODUCT(--(OBJEDNÁVKY!$C$8:$C$50=$B21),--(OBJEDNÁVKY!$E$8:$E$50&lt;=I$6),--(OBJEDNÁVKY!$F$8:$F$50&gt;=I$6),OBJEDNÁVKY!$D$8:$D$50))),"")</f>
        <v>1</v>
      </c>
      <c r="J21" s="69">
        <f>IFERROR(IF($B21="","",IF(I_CH_CAL=2,SUMPRODUCT(--(OBJEDNÁVKY!$C$8:$C$50=$B21),--(OBJEDNÁVKY!$E$8:$E$50&lt;=J$6),--(OBJEDNÁVKY!$F$8:$F$50&gt;=J$6),OBJEDNÁVKY!$D$8:$D$50),INDEX(VYBAVENÍ!$C$8:$C$29, $A21)-SUMPRODUCT(--(OBJEDNÁVKY!$C$8:$C$50=$B21),--(OBJEDNÁVKY!$E$8:$E$50&lt;=J$6),--(OBJEDNÁVKY!$F$8:$F$50&gt;=J$6),OBJEDNÁVKY!$D$8:$D$50))),"")</f>
        <v>1</v>
      </c>
      <c r="K21" s="69">
        <f>IFERROR(IF($B21="","",IF(I_CH_CAL=2,SUMPRODUCT(--(OBJEDNÁVKY!$C$8:$C$50=$B21),--(OBJEDNÁVKY!$E$8:$E$50&lt;=K$6),--(OBJEDNÁVKY!$F$8:$F$50&gt;=K$6),OBJEDNÁVKY!$D$8:$D$50),INDEX(VYBAVENÍ!$C$8:$C$29, $A21)-SUMPRODUCT(--(OBJEDNÁVKY!$C$8:$C$50=$B21),--(OBJEDNÁVKY!$E$8:$E$50&lt;=K$6),--(OBJEDNÁVKY!$F$8:$F$50&gt;=K$6),OBJEDNÁVKY!$D$8:$D$50))),"")</f>
        <v>1</v>
      </c>
      <c r="L21" s="69">
        <f>IFERROR(IF($B21="","",IF(I_CH_CAL=2,SUMPRODUCT(--(OBJEDNÁVKY!$C$8:$C$50=$B21),--(OBJEDNÁVKY!$E$8:$E$50&lt;=L$6),--(OBJEDNÁVKY!$F$8:$F$50&gt;=L$6),OBJEDNÁVKY!$D$8:$D$50),INDEX(VYBAVENÍ!$C$8:$C$29, $A21)-SUMPRODUCT(--(OBJEDNÁVKY!$C$8:$C$50=$B21),--(OBJEDNÁVKY!$E$8:$E$50&lt;=L$6),--(OBJEDNÁVKY!$F$8:$F$50&gt;=L$6),OBJEDNÁVKY!$D$8:$D$50))),"")</f>
        <v>1</v>
      </c>
      <c r="M21" s="69">
        <f>IFERROR(IF($B21="","",IF(I_CH_CAL=2,SUMPRODUCT(--(OBJEDNÁVKY!$C$8:$C$50=$B21),--(OBJEDNÁVKY!$E$8:$E$50&lt;=M$6),--(OBJEDNÁVKY!$F$8:$F$50&gt;=M$6),OBJEDNÁVKY!$D$8:$D$50),INDEX(VYBAVENÍ!$C$8:$C$29, $A21)-SUMPRODUCT(--(OBJEDNÁVKY!$C$8:$C$50=$B21),--(OBJEDNÁVKY!$E$8:$E$50&lt;=M$6),--(OBJEDNÁVKY!$F$8:$F$50&gt;=M$6),OBJEDNÁVKY!$D$8:$D$50))),"")</f>
        <v>1</v>
      </c>
      <c r="N21" s="69">
        <f>IFERROR(IF($B21="","",IF(I_CH_CAL=2,SUMPRODUCT(--(OBJEDNÁVKY!$C$8:$C$50=$B21),--(OBJEDNÁVKY!$E$8:$E$50&lt;=N$6),--(OBJEDNÁVKY!$F$8:$F$50&gt;=N$6),OBJEDNÁVKY!$D$8:$D$50),INDEX(VYBAVENÍ!$C$8:$C$29, $A21)-SUMPRODUCT(--(OBJEDNÁVKY!$C$8:$C$50=$B21),--(OBJEDNÁVKY!$E$8:$E$50&lt;=N$6),--(OBJEDNÁVKY!$F$8:$F$50&gt;=N$6),OBJEDNÁVKY!$D$8:$D$50))),"")</f>
        <v>1</v>
      </c>
      <c r="O21" s="69">
        <f>IFERROR(IF($B21="","",IF(I_CH_CAL=2,SUMPRODUCT(--(OBJEDNÁVKY!$C$8:$C$50=$B21),--(OBJEDNÁVKY!$E$8:$E$50&lt;=O$6),--(OBJEDNÁVKY!$F$8:$F$50&gt;=O$6),OBJEDNÁVKY!$D$8:$D$50),INDEX(VYBAVENÍ!$C$8:$C$29, $A21)-SUMPRODUCT(--(OBJEDNÁVKY!$C$8:$C$50=$B21),--(OBJEDNÁVKY!$E$8:$E$50&lt;=O$6),--(OBJEDNÁVKY!$F$8:$F$50&gt;=O$6),OBJEDNÁVKY!$D$8:$D$50))),"")</f>
        <v>1</v>
      </c>
      <c r="P21" s="69">
        <f>IFERROR(IF($B21="","",IF(I_CH_CAL=2,SUMPRODUCT(--(OBJEDNÁVKY!$C$8:$C$50=$B21),--(OBJEDNÁVKY!$E$8:$E$50&lt;=P$6),--(OBJEDNÁVKY!$F$8:$F$50&gt;=P$6),OBJEDNÁVKY!$D$8:$D$50),INDEX(VYBAVENÍ!$C$8:$C$29, $A21)-SUMPRODUCT(--(OBJEDNÁVKY!$C$8:$C$50=$B21),--(OBJEDNÁVKY!$E$8:$E$50&lt;=P$6),--(OBJEDNÁVKY!$F$8:$F$50&gt;=P$6),OBJEDNÁVKY!$D$8:$D$50))),"")</f>
        <v>1</v>
      </c>
      <c r="Q21" s="69">
        <f>IFERROR(IF($B21="","",IF(I_CH_CAL=2,SUMPRODUCT(--(OBJEDNÁVKY!$C$8:$C$50=$B21),--(OBJEDNÁVKY!$E$8:$E$50&lt;=Q$6),--(OBJEDNÁVKY!$F$8:$F$50&gt;=Q$6),OBJEDNÁVKY!$D$8:$D$50),INDEX(VYBAVENÍ!$C$8:$C$29, $A21)-SUMPRODUCT(--(OBJEDNÁVKY!$C$8:$C$50=$B21),--(OBJEDNÁVKY!$E$8:$E$50&lt;=Q$6),--(OBJEDNÁVKY!$F$8:$F$50&gt;=Q$6),OBJEDNÁVKY!$D$8:$D$50))),"")</f>
        <v>1</v>
      </c>
      <c r="R21" s="69">
        <f>IFERROR(IF($B21="","",IF(I_CH_CAL=2,SUMPRODUCT(--(OBJEDNÁVKY!$C$8:$C$50=$B21),--(OBJEDNÁVKY!$E$8:$E$50&lt;=R$6),--(OBJEDNÁVKY!$F$8:$F$50&gt;=R$6),OBJEDNÁVKY!$D$8:$D$50),INDEX(VYBAVENÍ!$C$8:$C$29, $A21)-SUMPRODUCT(--(OBJEDNÁVKY!$C$8:$C$50=$B21),--(OBJEDNÁVKY!$E$8:$E$50&lt;=R$6),--(OBJEDNÁVKY!$F$8:$F$50&gt;=R$6),OBJEDNÁVKY!$D$8:$D$50))),"")</f>
        <v>1</v>
      </c>
      <c r="S21" s="69">
        <f>IFERROR(IF($B21="","",IF(I_CH_CAL=2,SUMPRODUCT(--(OBJEDNÁVKY!$C$8:$C$50=$B21),--(OBJEDNÁVKY!$E$8:$E$50&lt;=S$6),--(OBJEDNÁVKY!$F$8:$F$50&gt;=S$6),OBJEDNÁVKY!$D$8:$D$50),INDEX(VYBAVENÍ!$C$8:$C$29, $A21)-SUMPRODUCT(--(OBJEDNÁVKY!$C$8:$C$50=$B21),--(OBJEDNÁVKY!$E$8:$E$50&lt;=S$6),--(OBJEDNÁVKY!$F$8:$F$50&gt;=S$6),OBJEDNÁVKY!$D$8:$D$50))),"")</f>
        <v>1</v>
      </c>
      <c r="T21" s="69">
        <f>IFERROR(IF($B21="","",IF(I_CH_CAL=2,SUMPRODUCT(--(OBJEDNÁVKY!$C$8:$C$50=$B21),--(OBJEDNÁVKY!$E$8:$E$50&lt;=T$6),--(OBJEDNÁVKY!$F$8:$F$50&gt;=T$6),OBJEDNÁVKY!$D$8:$D$50),INDEX(VYBAVENÍ!$C$8:$C$29, $A21)-SUMPRODUCT(--(OBJEDNÁVKY!$C$8:$C$50=$B21),--(OBJEDNÁVKY!$E$8:$E$50&lt;=T$6),--(OBJEDNÁVKY!$F$8:$F$50&gt;=T$6),OBJEDNÁVKY!$D$8:$D$50))),"")</f>
        <v>1</v>
      </c>
      <c r="U21" s="69">
        <f>IFERROR(IF($B21="","",IF(I_CH_CAL=2,SUMPRODUCT(--(OBJEDNÁVKY!$C$8:$C$50=$B21),--(OBJEDNÁVKY!$E$8:$E$50&lt;=U$6),--(OBJEDNÁVKY!$F$8:$F$50&gt;=U$6),OBJEDNÁVKY!$D$8:$D$50),INDEX(VYBAVENÍ!$C$8:$C$29, $A21)-SUMPRODUCT(--(OBJEDNÁVKY!$C$8:$C$50=$B21),--(OBJEDNÁVKY!$E$8:$E$50&lt;=U$6),--(OBJEDNÁVKY!$F$8:$F$50&gt;=U$6),OBJEDNÁVKY!$D$8:$D$50))),"")</f>
        <v>1</v>
      </c>
      <c r="V21" s="69">
        <f>IFERROR(IF($B21="","",IF(I_CH_CAL=2,SUMPRODUCT(--(OBJEDNÁVKY!$C$8:$C$50=$B21),--(OBJEDNÁVKY!$E$8:$E$50&lt;=V$6),--(OBJEDNÁVKY!$F$8:$F$50&gt;=V$6),OBJEDNÁVKY!$D$8:$D$50),INDEX(VYBAVENÍ!$C$8:$C$29, $A21)-SUMPRODUCT(--(OBJEDNÁVKY!$C$8:$C$50=$B21),--(OBJEDNÁVKY!$E$8:$E$50&lt;=V$6),--(OBJEDNÁVKY!$F$8:$F$50&gt;=V$6),OBJEDNÁVKY!$D$8:$D$50))),"")</f>
        <v>1</v>
      </c>
      <c r="W21" s="69">
        <f>IFERROR(IF($B21="","",IF(I_CH_CAL=2,SUMPRODUCT(--(OBJEDNÁVKY!$C$8:$C$50=$B21),--(OBJEDNÁVKY!$E$8:$E$50&lt;=W$6),--(OBJEDNÁVKY!$F$8:$F$50&gt;=W$6),OBJEDNÁVKY!$D$8:$D$50),INDEX(VYBAVENÍ!$C$8:$C$29, $A21)-SUMPRODUCT(--(OBJEDNÁVKY!$C$8:$C$50=$B21),--(OBJEDNÁVKY!$E$8:$E$50&lt;=W$6),--(OBJEDNÁVKY!$F$8:$F$50&gt;=W$6),OBJEDNÁVKY!$D$8:$D$50))),"")</f>
        <v>1</v>
      </c>
      <c r="X21" s="69">
        <f>IFERROR(IF($B21="","",IF(I_CH_CAL=2,SUMPRODUCT(--(OBJEDNÁVKY!$C$8:$C$50=$B21),--(OBJEDNÁVKY!$E$8:$E$50&lt;=X$6),--(OBJEDNÁVKY!$F$8:$F$50&gt;=X$6),OBJEDNÁVKY!$D$8:$D$50),INDEX(VYBAVENÍ!$C$8:$C$29, $A21)-SUMPRODUCT(--(OBJEDNÁVKY!$C$8:$C$50=$B21),--(OBJEDNÁVKY!$E$8:$E$50&lt;=X$6),--(OBJEDNÁVKY!$F$8:$F$50&gt;=X$6),OBJEDNÁVKY!$D$8:$D$50))),"")</f>
        <v>1</v>
      </c>
      <c r="Y21" s="69">
        <f>IFERROR(IF($B21="","",IF(I_CH_CAL=2,SUMPRODUCT(--(OBJEDNÁVKY!$C$8:$C$50=$B21),--(OBJEDNÁVKY!$E$8:$E$50&lt;=Y$6),--(OBJEDNÁVKY!$F$8:$F$50&gt;=Y$6),OBJEDNÁVKY!$D$8:$D$50),INDEX(VYBAVENÍ!$C$8:$C$29, $A21)-SUMPRODUCT(--(OBJEDNÁVKY!$C$8:$C$50=$B21),--(OBJEDNÁVKY!$E$8:$E$50&lt;=Y$6),--(OBJEDNÁVKY!$F$8:$F$50&gt;=Y$6),OBJEDNÁVKY!$D$8:$D$50))),"")</f>
        <v>1</v>
      </c>
      <c r="Z21" s="69">
        <f>IFERROR(IF($B21="","",IF(I_CH_CAL=2,SUMPRODUCT(--(OBJEDNÁVKY!$C$8:$C$50=$B21),--(OBJEDNÁVKY!$E$8:$E$50&lt;=Z$6),--(OBJEDNÁVKY!$F$8:$F$50&gt;=Z$6),OBJEDNÁVKY!$D$8:$D$50),INDEX(VYBAVENÍ!$C$8:$C$29, $A21)-SUMPRODUCT(--(OBJEDNÁVKY!$C$8:$C$50=$B21),--(OBJEDNÁVKY!$E$8:$E$50&lt;=Z$6),--(OBJEDNÁVKY!$F$8:$F$50&gt;=Z$6),OBJEDNÁVKY!$D$8:$D$50))),"")</f>
        <v>1</v>
      </c>
      <c r="AA21" s="69">
        <f>IFERROR(IF($B21="","",IF(I_CH_CAL=2,SUMPRODUCT(--(OBJEDNÁVKY!$C$8:$C$50=$B21),--(OBJEDNÁVKY!$E$8:$E$50&lt;=AA$6),--(OBJEDNÁVKY!$F$8:$F$50&gt;=AA$6),OBJEDNÁVKY!$D$8:$D$50),INDEX(VYBAVENÍ!$C$8:$C$29, $A21)-SUMPRODUCT(--(OBJEDNÁVKY!$C$8:$C$50=$B21),--(OBJEDNÁVKY!$E$8:$E$50&lt;=AA$6),--(OBJEDNÁVKY!$F$8:$F$50&gt;=AA$6),OBJEDNÁVKY!$D$8:$D$50))),"")</f>
        <v>1</v>
      </c>
      <c r="AB21" s="69">
        <f>IFERROR(IF($B21="","",IF(I_CH_CAL=2,SUMPRODUCT(--(OBJEDNÁVKY!$C$8:$C$50=$B21),--(OBJEDNÁVKY!$E$8:$E$50&lt;=AB$6),--(OBJEDNÁVKY!$F$8:$F$50&gt;=AB$6),OBJEDNÁVKY!$D$8:$D$50),INDEX(VYBAVENÍ!$C$8:$C$29, $A21)-SUMPRODUCT(--(OBJEDNÁVKY!$C$8:$C$50=$B21),--(OBJEDNÁVKY!$E$8:$E$50&lt;=AB$6),--(OBJEDNÁVKY!$F$8:$F$50&gt;=AB$6),OBJEDNÁVKY!$D$8:$D$50))),"")</f>
        <v>1</v>
      </c>
      <c r="AC21" s="69">
        <f>IFERROR(IF($B21="","",IF(I_CH_CAL=2,SUMPRODUCT(--(OBJEDNÁVKY!$C$8:$C$50=$B21),--(OBJEDNÁVKY!$E$8:$E$50&lt;=AC$6),--(OBJEDNÁVKY!$F$8:$F$50&gt;=AC$6),OBJEDNÁVKY!$D$8:$D$50),INDEX(VYBAVENÍ!$C$8:$C$29, $A21)-SUMPRODUCT(--(OBJEDNÁVKY!$C$8:$C$50=$B21),--(OBJEDNÁVKY!$E$8:$E$50&lt;=AC$6),--(OBJEDNÁVKY!$F$8:$F$50&gt;=AC$6),OBJEDNÁVKY!$D$8:$D$50))),"")</f>
        <v>1</v>
      </c>
      <c r="AD21" s="69">
        <f>IFERROR(IF($B21="","",IF(I_CH_CAL=2,SUMPRODUCT(--(OBJEDNÁVKY!$C$8:$C$50=$B21),--(OBJEDNÁVKY!$E$8:$E$50&lt;=AD$6),--(OBJEDNÁVKY!$F$8:$F$50&gt;=AD$6),OBJEDNÁVKY!$D$8:$D$50),INDEX(VYBAVENÍ!$C$8:$C$29, $A21)-SUMPRODUCT(--(OBJEDNÁVKY!$C$8:$C$50=$B21),--(OBJEDNÁVKY!$E$8:$E$50&lt;=AD$6),--(OBJEDNÁVKY!$F$8:$F$50&gt;=AD$6),OBJEDNÁVKY!$D$8:$D$50))),"")</f>
        <v>1</v>
      </c>
      <c r="AE21" s="69">
        <f>IFERROR(IF($B21="","",IF(I_CH_CAL=2,SUMPRODUCT(--(OBJEDNÁVKY!$C$8:$C$50=$B21),--(OBJEDNÁVKY!$E$8:$E$50&lt;=AE$6),--(OBJEDNÁVKY!$F$8:$F$50&gt;=AE$6),OBJEDNÁVKY!$D$8:$D$50),INDEX(VYBAVENÍ!$C$8:$C$29, $A21)-SUMPRODUCT(--(OBJEDNÁVKY!$C$8:$C$50=$B21),--(OBJEDNÁVKY!$E$8:$E$50&lt;=AE$6),--(OBJEDNÁVKY!$F$8:$F$50&gt;=AE$6),OBJEDNÁVKY!$D$8:$D$50))),"")</f>
        <v>1</v>
      </c>
      <c r="AF21" s="69">
        <f>IFERROR(IF($B21="","",IF(I_CH_CAL=2,SUMPRODUCT(--(OBJEDNÁVKY!$C$8:$C$50=$B21),--(OBJEDNÁVKY!$E$8:$E$50&lt;=AF$6),--(OBJEDNÁVKY!$F$8:$F$50&gt;=AF$6),OBJEDNÁVKY!$D$8:$D$50),INDEX(VYBAVENÍ!$C$8:$C$29, $A21)-SUMPRODUCT(--(OBJEDNÁVKY!$C$8:$C$50=$B21),--(OBJEDNÁVKY!$E$8:$E$50&lt;=AF$6),--(OBJEDNÁVKY!$F$8:$F$50&gt;=AF$6),OBJEDNÁVKY!$D$8:$D$50))),"")</f>
        <v>1</v>
      </c>
      <c r="AG21" s="69">
        <f>IFERROR(IF($B21="","",IF(I_CH_CAL=2,SUMPRODUCT(--(OBJEDNÁVKY!$C$8:$C$50=$B21),--(OBJEDNÁVKY!$E$8:$E$50&lt;=AG$6),--(OBJEDNÁVKY!$F$8:$F$50&gt;=AG$6),OBJEDNÁVKY!$D$8:$D$50),INDEX(VYBAVENÍ!$C$8:$C$29, $A21)-SUMPRODUCT(--(OBJEDNÁVKY!$C$8:$C$50=$B21),--(OBJEDNÁVKY!$E$8:$E$50&lt;=AG$6),--(OBJEDNÁVKY!$F$8:$F$50&gt;=AG$6),OBJEDNÁVKY!$D$8:$D$50))),"")</f>
        <v>1</v>
      </c>
    </row>
    <row r="22" spans="1:33" ht="22.7" customHeight="1" x14ac:dyDescent="0.25">
      <c r="A22" s="66">
        <f t="shared" si="2"/>
        <v>15</v>
      </c>
      <c r="B22" s="67" t="str">
        <f t="shared" si="3"/>
        <v>VF set, (brzda)</v>
      </c>
      <c r="C22" s="69">
        <f>IFERROR(IF($B22="","",IF(I_CH_CAL=2,SUMPRODUCT(--(OBJEDNÁVKY!$C$8:$C$50=$B22),--(OBJEDNÁVKY!$E$8:$E$50&lt;=C$6),--(OBJEDNÁVKY!$F$8:$F$50&gt;=C$6),OBJEDNÁVKY!$D$8:$D$50),INDEX(VYBAVENÍ!$C$8:$C$29, $A22)-SUMPRODUCT(--(OBJEDNÁVKY!$C$8:$C$50=$B22),--(OBJEDNÁVKY!$E$8:$E$50&lt;=C$6),--(OBJEDNÁVKY!$F$8:$F$50&gt;=C$6),OBJEDNÁVKY!$D$8:$D$50))),"")</f>
        <v>1</v>
      </c>
      <c r="D22" s="69">
        <f>IFERROR(IF($B22="","",IF(I_CH_CAL=2,SUMPRODUCT(--(OBJEDNÁVKY!$C$8:$C$50=$B22),--(OBJEDNÁVKY!$E$8:$E$50&lt;=D$6),--(OBJEDNÁVKY!$F$8:$F$50&gt;=D$6),OBJEDNÁVKY!$D$8:$D$50),INDEX(VYBAVENÍ!$C$8:$C$29, $A22)-SUMPRODUCT(--(OBJEDNÁVKY!$C$8:$C$50=$B22),--(OBJEDNÁVKY!$E$8:$E$50&lt;=D$6),--(OBJEDNÁVKY!$F$8:$F$50&gt;=D$6),OBJEDNÁVKY!$D$8:$D$50))),"")</f>
        <v>3</v>
      </c>
      <c r="E22" s="69">
        <f>IFERROR(IF($B22="","",IF(I_CH_CAL=2,SUMPRODUCT(--(OBJEDNÁVKY!$C$8:$C$50=$B22),--(OBJEDNÁVKY!$E$8:$E$50&lt;=E$6),--(OBJEDNÁVKY!$F$8:$F$50&gt;=E$6),OBJEDNÁVKY!$D$8:$D$50),INDEX(VYBAVENÍ!$C$8:$C$29, $A22)-SUMPRODUCT(--(OBJEDNÁVKY!$C$8:$C$50=$B22),--(OBJEDNÁVKY!$E$8:$E$50&lt;=E$6),--(OBJEDNÁVKY!$F$8:$F$50&gt;=E$6),OBJEDNÁVKY!$D$8:$D$50))),"")</f>
        <v>4</v>
      </c>
      <c r="F22" s="69">
        <f>IFERROR(IF($B22="","",IF(I_CH_CAL=2,SUMPRODUCT(--(OBJEDNÁVKY!$C$8:$C$50=$B22),--(OBJEDNÁVKY!$E$8:$E$50&lt;=F$6),--(OBJEDNÁVKY!$F$8:$F$50&gt;=F$6),OBJEDNÁVKY!$D$8:$D$50),INDEX(VYBAVENÍ!$C$8:$C$29, $A22)-SUMPRODUCT(--(OBJEDNÁVKY!$C$8:$C$50=$B22),--(OBJEDNÁVKY!$E$8:$E$50&lt;=F$6),--(OBJEDNÁVKY!$F$8:$F$50&gt;=F$6),OBJEDNÁVKY!$D$8:$D$50))),"")</f>
        <v>5</v>
      </c>
      <c r="G22" s="69">
        <f>IFERROR(IF($B22="","",IF(I_CH_CAL=2,SUMPRODUCT(--(OBJEDNÁVKY!$C$8:$C$50=$B22),--(OBJEDNÁVKY!$E$8:$E$50&lt;=G$6),--(OBJEDNÁVKY!$F$8:$F$50&gt;=G$6),OBJEDNÁVKY!$D$8:$D$50),INDEX(VYBAVENÍ!$C$8:$C$29, $A22)-SUMPRODUCT(--(OBJEDNÁVKY!$C$8:$C$50=$B22),--(OBJEDNÁVKY!$E$8:$E$50&lt;=G$6),--(OBJEDNÁVKY!$F$8:$F$50&gt;=G$6),OBJEDNÁVKY!$D$8:$D$50))),"")</f>
        <v>5</v>
      </c>
      <c r="H22" s="69">
        <f>IFERROR(IF($B22="","",IF(I_CH_CAL=2,SUMPRODUCT(--(OBJEDNÁVKY!$C$8:$C$50=$B22),--(OBJEDNÁVKY!$E$8:$E$50&lt;=H$6),--(OBJEDNÁVKY!$F$8:$F$50&gt;=H$6),OBJEDNÁVKY!$D$8:$D$50),INDEX(VYBAVENÍ!$C$8:$C$29, $A22)-SUMPRODUCT(--(OBJEDNÁVKY!$C$8:$C$50=$B22),--(OBJEDNÁVKY!$E$8:$E$50&lt;=H$6),--(OBJEDNÁVKY!$F$8:$F$50&gt;=H$6),OBJEDNÁVKY!$D$8:$D$50))),"")</f>
        <v>5</v>
      </c>
      <c r="I22" s="69">
        <f>IFERROR(IF($B22="","",IF(I_CH_CAL=2,SUMPRODUCT(--(OBJEDNÁVKY!$C$8:$C$50=$B22),--(OBJEDNÁVKY!$E$8:$E$50&lt;=I$6),--(OBJEDNÁVKY!$F$8:$F$50&gt;=I$6),OBJEDNÁVKY!$D$8:$D$50),INDEX(VYBAVENÍ!$C$8:$C$29, $A22)-SUMPRODUCT(--(OBJEDNÁVKY!$C$8:$C$50=$B22),--(OBJEDNÁVKY!$E$8:$E$50&lt;=I$6),--(OBJEDNÁVKY!$F$8:$F$50&gt;=I$6),OBJEDNÁVKY!$D$8:$D$50))),"")</f>
        <v>4</v>
      </c>
      <c r="J22" s="69">
        <f>IFERROR(IF($B22="","",IF(I_CH_CAL=2,SUMPRODUCT(--(OBJEDNÁVKY!$C$8:$C$50=$B22),--(OBJEDNÁVKY!$E$8:$E$50&lt;=J$6),--(OBJEDNÁVKY!$F$8:$F$50&gt;=J$6),OBJEDNÁVKY!$D$8:$D$50),INDEX(VYBAVENÍ!$C$8:$C$29, $A22)-SUMPRODUCT(--(OBJEDNÁVKY!$C$8:$C$50=$B22),--(OBJEDNÁVKY!$E$8:$E$50&lt;=J$6),--(OBJEDNÁVKY!$F$8:$F$50&gt;=J$6),OBJEDNÁVKY!$D$8:$D$50))),"")</f>
        <v>4</v>
      </c>
      <c r="K22" s="69">
        <f>IFERROR(IF($B22="","",IF(I_CH_CAL=2,SUMPRODUCT(--(OBJEDNÁVKY!$C$8:$C$50=$B22),--(OBJEDNÁVKY!$E$8:$E$50&lt;=K$6),--(OBJEDNÁVKY!$F$8:$F$50&gt;=K$6),OBJEDNÁVKY!$D$8:$D$50),INDEX(VYBAVENÍ!$C$8:$C$29, $A22)-SUMPRODUCT(--(OBJEDNÁVKY!$C$8:$C$50=$B22),--(OBJEDNÁVKY!$E$8:$E$50&lt;=K$6),--(OBJEDNÁVKY!$F$8:$F$50&gt;=K$6),OBJEDNÁVKY!$D$8:$D$50))),"")</f>
        <v>4</v>
      </c>
      <c r="L22" s="69">
        <f>IFERROR(IF($B22="","",IF(I_CH_CAL=2,SUMPRODUCT(--(OBJEDNÁVKY!$C$8:$C$50=$B22),--(OBJEDNÁVKY!$E$8:$E$50&lt;=L$6),--(OBJEDNÁVKY!$F$8:$F$50&gt;=L$6),OBJEDNÁVKY!$D$8:$D$50),INDEX(VYBAVENÍ!$C$8:$C$29, $A22)-SUMPRODUCT(--(OBJEDNÁVKY!$C$8:$C$50=$B22),--(OBJEDNÁVKY!$E$8:$E$50&lt;=L$6),--(OBJEDNÁVKY!$F$8:$F$50&gt;=L$6),OBJEDNÁVKY!$D$8:$D$50))),"")</f>
        <v>4</v>
      </c>
      <c r="M22" s="69">
        <f>IFERROR(IF($B22="","",IF(I_CH_CAL=2,SUMPRODUCT(--(OBJEDNÁVKY!$C$8:$C$50=$B22),--(OBJEDNÁVKY!$E$8:$E$50&lt;=M$6),--(OBJEDNÁVKY!$F$8:$F$50&gt;=M$6),OBJEDNÁVKY!$D$8:$D$50),INDEX(VYBAVENÍ!$C$8:$C$29, $A22)-SUMPRODUCT(--(OBJEDNÁVKY!$C$8:$C$50=$B22),--(OBJEDNÁVKY!$E$8:$E$50&lt;=M$6),--(OBJEDNÁVKY!$F$8:$F$50&gt;=M$6),OBJEDNÁVKY!$D$8:$D$50))),"")</f>
        <v>4</v>
      </c>
      <c r="N22" s="69">
        <f>IFERROR(IF($B22="","",IF(I_CH_CAL=2,SUMPRODUCT(--(OBJEDNÁVKY!$C$8:$C$50=$B22),--(OBJEDNÁVKY!$E$8:$E$50&lt;=N$6),--(OBJEDNÁVKY!$F$8:$F$50&gt;=N$6),OBJEDNÁVKY!$D$8:$D$50),INDEX(VYBAVENÍ!$C$8:$C$29, $A22)-SUMPRODUCT(--(OBJEDNÁVKY!$C$8:$C$50=$B22),--(OBJEDNÁVKY!$E$8:$E$50&lt;=N$6),--(OBJEDNÁVKY!$F$8:$F$50&gt;=N$6),OBJEDNÁVKY!$D$8:$D$50))),"")</f>
        <v>4</v>
      </c>
      <c r="O22" s="69">
        <f>IFERROR(IF($B22="","",IF(I_CH_CAL=2,SUMPRODUCT(--(OBJEDNÁVKY!$C$8:$C$50=$B22),--(OBJEDNÁVKY!$E$8:$E$50&lt;=O$6),--(OBJEDNÁVKY!$F$8:$F$50&gt;=O$6),OBJEDNÁVKY!$D$8:$D$50),INDEX(VYBAVENÍ!$C$8:$C$29, $A22)-SUMPRODUCT(--(OBJEDNÁVKY!$C$8:$C$50=$B22),--(OBJEDNÁVKY!$E$8:$E$50&lt;=O$6),--(OBJEDNÁVKY!$F$8:$F$50&gt;=O$6),OBJEDNÁVKY!$D$8:$D$50))),"")</f>
        <v>4</v>
      </c>
      <c r="P22" s="69">
        <f>IFERROR(IF($B22="","",IF(I_CH_CAL=2,SUMPRODUCT(--(OBJEDNÁVKY!$C$8:$C$50=$B22),--(OBJEDNÁVKY!$E$8:$E$50&lt;=P$6),--(OBJEDNÁVKY!$F$8:$F$50&gt;=P$6),OBJEDNÁVKY!$D$8:$D$50),INDEX(VYBAVENÍ!$C$8:$C$29, $A22)-SUMPRODUCT(--(OBJEDNÁVKY!$C$8:$C$50=$B22),--(OBJEDNÁVKY!$E$8:$E$50&lt;=P$6),--(OBJEDNÁVKY!$F$8:$F$50&gt;=P$6),OBJEDNÁVKY!$D$8:$D$50))),"")</f>
        <v>4</v>
      </c>
      <c r="Q22" s="69">
        <f>IFERROR(IF($B22="","",IF(I_CH_CAL=2,SUMPRODUCT(--(OBJEDNÁVKY!$C$8:$C$50=$B22),--(OBJEDNÁVKY!$E$8:$E$50&lt;=Q$6),--(OBJEDNÁVKY!$F$8:$F$50&gt;=Q$6),OBJEDNÁVKY!$D$8:$D$50),INDEX(VYBAVENÍ!$C$8:$C$29, $A22)-SUMPRODUCT(--(OBJEDNÁVKY!$C$8:$C$50=$B22),--(OBJEDNÁVKY!$E$8:$E$50&lt;=Q$6),--(OBJEDNÁVKY!$F$8:$F$50&gt;=Q$6),OBJEDNÁVKY!$D$8:$D$50))),"")</f>
        <v>4</v>
      </c>
      <c r="R22" s="69">
        <f>IFERROR(IF($B22="","",IF(I_CH_CAL=2,SUMPRODUCT(--(OBJEDNÁVKY!$C$8:$C$50=$B22),--(OBJEDNÁVKY!$E$8:$E$50&lt;=R$6),--(OBJEDNÁVKY!$F$8:$F$50&gt;=R$6),OBJEDNÁVKY!$D$8:$D$50),INDEX(VYBAVENÍ!$C$8:$C$29, $A22)-SUMPRODUCT(--(OBJEDNÁVKY!$C$8:$C$50=$B22),--(OBJEDNÁVKY!$E$8:$E$50&lt;=R$6),--(OBJEDNÁVKY!$F$8:$F$50&gt;=R$6),OBJEDNÁVKY!$D$8:$D$50))),"")</f>
        <v>4</v>
      </c>
      <c r="S22" s="69">
        <f>IFERROR(IF($B22="","",IF(I_CH_CAL=2,SUMPRODUCT(--(OBJEDNÁVKY!$C$8:$C$50=$B22),--(OBJEDNÁVKY!$E$8:$E$50&lt;=S$6),--(OBJEDNÁVKY!$F$8:$F$50&gt;=S$6),OBJEDNÁVKY!$D$8:$D$50),INDEX(VYBAVENÍ!$C$8:$C$29, $A22)-SUMPRODUCT(--(OBJEDNÁVKY!$C$8:$C$50=$B22),--(OBJEDNÁVKY!$E$8:$E$50&lt;=S$6),--(OBJEDNÁVKY!$F$8:$F$50&gt;=S$6),OBJEDNÁVKY!$D$8:$D$50))),"")</f>
        <v>5</v>
      </c>
      <c r="T22" s="69">
        <f>IFERROR(IF($B22="","",IF(I_CH_CAL=2,SUMPRODUCT(--(OBJEDNÁVKY!$C$8:$C$50=$B22),--(OBJEDNÁVKY!$E$8:$E$50&lt;=T$6),--(OBJEDNÁVKY!$F$8:$F$50&gt;=T$6),OBJEDNÁVKY!$D$8:$D$50),INDEX(VYBAVENÍ!$C$8:$C$29, $A22)-SUMPRODUCT(--(OBJEDNÁVKY!$C$8:$C$50=$B22),--(OBJEDNÁVKY!$E$8:$E$50&lt;=T$6),--(OBJEDNÁVKY!$F$8:$F$50&gt;=T$6),OBJEDNÁVKY!$D$8:$D$50))),"")</f>
        <v>5</v>
      </c>
      <c r="U22" s="69">
        <f>IFERROR(IF($B22="","",IF(I_CH_CAL=2,SUMPRODUCT(--(OBJEDNÁVKY!$C$8:$C$50=$B22),--(OBJEDNÁVKY!$E$8:$E$50&lt;=U$6),--(OBJEDNÁVKY!$F$8:$F$50&gt;=U$6),OBJEDNÁVKY!$D$8:$D$50),INDEX(VYBAVENÍ!$C$8:$C$29, $A22)-SUMPRODUCT(--(OBJEDNÁVKY!$C$8:$C$50=$B22),--(OBJEDNÁVKY!$E$8:$E$50&lt;=U$6),--(OBJEDNÁVKY!$F$8:$F$50&gt;=U$6),OBJEDNÁVKY!$D$8:$D$50))),"")</f>
        <v>5</v>
      </c>
      <c r="V22" s="69">
        <f>IFERROR(IF($B22="","",IF(I_CH_CAL=2,SUMPRODUCT(--(OBJEDNÁVKY!$C$8:$C$50=$B22),--(OBJEDNÁVKY!$E$8:$E$50&lt;=V$6),--(OBJEDNÁVKY!$F$8:$F$50&gt;=V$6),OBJEDNÁVKY!$D$8:$D$50),INDEX(VYBAVENÍ!$C$8:$C$29, $A22)-SUMPRODUCT(--(OBJEDNÁVKY!$C$8:$C$50=$B22),--(OBJEDNÁVKY!$E$8:$E$50&lt;=V$6),--(OBJEDNÁVKY!$F$8:$F$50&gt;=V$6),OBJEDNÁVKY!$D$8:$D$50))),"")</f>
        <v>5</v>
      </c>
      <c r="W22" s="69">
        <f>IFERROR(IF($B22="","",IF(I_CH_CAL=2,SUMPRODUCT(--(OBJEDNÁVKY!$C$8:$C$50=$B22),--(OBJEDNÁVKY!$E$8:$E$50&lt;=W$6),--(OBJEDNÁVKY!$F$8:$F$50&gt;=W$6),OBJEDNÁVKY!$D$8:$D$50),INDEX(VYBAVENÍ!$C$8:$C$29, $A22)-SUMPRODUCT(--(OBJEDNÁVKY!$C$8:$C$50=$B22),--(OBJEDNÁVKY!$E$8:$E$50&lt;=W$6),--(OBJEDNÁVKY!$F$8:$F$50&gt;=W$6),OBJEDNÁVKY!$D$8:$D$50))),"")</f>
        <v>5</v>
      </c>
      <c r="X22" s="69">
        <f>IFERROR(IF($B22="","",IF(I_CH_CAL=2,SUMPRODUCT(--(OBJEDNÁVKY!$C$8:$C$50=$B22),--(OBJEDNÁVKY!$E$8:$E$50&lt;=X$6),--(OBJEDNÁVKY!$F$8:$F$50&gt;=X$6),OBJEDNÁVKY!$D$8:$D$50),INDEX(VYBAVENÍ!$C$8:$C$29, $A22)-SUMPRODUCT(--(OBJEDNÁVKY!$C$8:$C$50=$B22),--(OBJEDNÁVKY!$E$8:$E$50&lt;=X$6),--(OBJEDNÁVKY!$F$8:$F$50&gt;=X$6),OBJEDNÁVKY!$D$8:$D$50))),"")</f>
        <v>5</v>
      </c>
      <c r="Y22" s="69">
        <f>IFERROR(IF($B22="","",IF(I_CH_CAL=2,SUMPRODUCT(--(OBJEDNÁVKY!$C$8:$C$50=$B22),--(OBJEDNÁVKY!$E$8:$E$50&lt;=Y$6),--(OBJEDNÁVKY!$F$8:$F$50&gt;=Y$6),OBJEDNÁVKY!$D$8:$D$50),INDEX(VYBAVENÍ!$C$8:$C$29, $A22)-SUMPRODUCT(--(OBJEDNÁVKY!$C$8:$C$50=$B22),--(OBJEDNÁVKY!$E$8:$E$50&lt;=Y$6),--(OBJEDNÁVKY!$F$8:$F$50&gt;=Y$6),OBJEDNÁVKY!$D$8:$D$50))),"")</f>
        <v>5</v>
      </c>
      <c r="Z22" s="69">
        <f>IFERROR(IF($B22="","",IF(I_CH_CAL=2,SUMPRODUCT(--(OBJEDNÁVKY!$C$8:$C$50=$B22),--(OBJEDNÁVKY!$E$8:$E$50&lt;=Z$6),--(OBJEDNÁVKY!$F$8:$F$50&gt;=Z$6),OBJEDNÁVKY!$D$8:$D$50),INDEX(VYBAVENÍ!$C$8:$C$29, $A22)-SUMPRODUCT(--(OBJEDNÁVKY!$C$8:$C$50=$B22),--(OBJEDNÁVKY!$E$8:$E$50&lt;=Z$6),--(OBJEDNÁVKY!$F$8:$F$50&gt;=Z$6),OBJEDNÁVKY!$D$8:$D$50))),"")</f>
        <v>5</v>
      </c>
      <c r="AA22" s="69">
        <f>IFERROR(IF($B22="","",IF(I_CH_CAL=2,SUMPRODUCT(--(OBJEDNÁVKY!$C$8:$C$50=$B22),--(OBJEDNÁVKY!$E$8:$E$50&lt;=AA$6),--(OBJEDNÁVKY!$F$8:$F$50&gt;=AA$6),OBJEDNÁVKY!$D$8:$D$50),INDEX(VYBAVENÍ!$C$8:$C$29, $A22)-SUMPRODUCT(--(OBJEDNÁVKY!$C$8:$C$50=$B22),--(OBJEDNÁVKY!$E$8:$E$50&lt;=AA$6),--(OBJEDNÁVKY!$F$8:$F$50&gt;=AA$6),OBJEDNÁVKY!$D$8:$D$50))),"")</f>
        <v>5</v>
      </c>
      <c r="AB22" s="69">
        <f>IFERROR(IF($B22="","",IF(I_CH_CAL=2,SUMPRODUCT(--(OBJEDNÁVKY!$C$8:$C$50=$B22),--(OBJEDNÁVKY!$E$8:$E$50&lt;=AB$6),--(OBJEDNÁVKY!$F$8:$F$50&gt;=AB$6),OBJEDNÁVKY!$D$8:$D$50),INDEX(VYBAVENÍ!$C$8:$C$29, $A22)-SUMPRODUCT(--(OBJEDNÁVKY!$C$8:$C$50=$B22),--(OBJEDNÁVKY!$E$8:$E$50&lt;=AB$6),--(OBJEDNÁVKY!$F$8:$F$50&gt;=AB$6),OBJEDNÁVKY!$D$8:$D$50))),"")</f>
        <v>5</v>
      </c>
      <c r="AC22" s="69">
        <f>IFERROR(IF($B22="","",IF(I_CH_CAL=2,SUMPRODUCT(--(OBJEDNÁVKY!$C$8:$C$50=$B22),--(OBJEDNÁVKY!$E$8:$E$50&lt;=AC$6),--(OBJEDNÁVKY!$F$8:$F$50&gt;=AC$6),OBJEDNÁVKY!$D$8:$D$50),INDEX(VYBAVENÍ!$C$8:$C$29, $A22)-SUMPRODUCT(--(OBJEDNÁVKY!$C$8:$C$50=$B22),--(OBJEDNÁVKY!$E$8:$E$50&lt;=AC$6),--(OBJEDNÁVKY!$F$8:$F$50&gt;=AC$6),OBJEDNÁVKY!$D$8:$D$50))),"")</f>
        <v>5</v>
      </c>
      <c r="AD22" s="69">
        <f>IFERROR(IF($B22="","",IF(I_CH_CAL=2,SUMPRODUCT(--(OBJEDNÁVKY!$C$8:$C$50=$B22),--(OBJEDNÁVKY!$E$8:$E$50&lt;=AD$6),--(OBJEDNÁVKY!$F$8:$F$50&gt;=AD$6),OBJEDNÁVKY!$D$8:$D$50),INDEX(VYBAVENÍ!$C$8:$C$29, $A22)-SUMPRODUCT(--(OBJEDNÁVKY!$C$8:$C$50=$B22),--(OBJEDNÁVKY!$E$8:$E$50&lt;=AD$6),--(OBJEDNÁVKY!$F$8:$F$50&gt;=AD$6),OBJEDNÁVKY!$D$8:$D$50))),"")</f>
        <v>5</v>
      </c>
      <c r="AE22" s="69">
        <f>IFERROR(IF($B22="","",IF(I_CH_CAL=2,SUMPRODUCT(--(OBJEDNÁVKY!$C$8:$C$50=$B22),--(OBJEDNÁVKY!$E$8:$E$50&lt;=AE$6),--(OBJEDNÁVKY!$F$8:$F$50&gt;=AE$6),OBJEDNÁVKY!$D$8:$D$50),INDEX(VYBAVENÍ!$C$8:$C$29, $A22)-SUMPRODUCT(--(OBJEDNÁVKY!$C$8:$C$50=$B22),--(OBJEDNÁVKY!$E$8:$E$50&lt;=AE$6),--(OBJEDNÁVKY!$F$8:$F$50&gt;=AE$6),OBJEDNÁVKY!$D$8:$D$50))),"")</f>
        <v>5</v>
      </c>
      <c r="AF22" s="69">
        <f>IFERROR(IF($B22="","",IF(I_CH_CAL=2,SUMPRODUCT(--(OBJEDNÁVKY!$C$8:$C$50=$B22),--(OBJEDNÁVKY!$E$8:$E$50&lt;=AF$6),--(OBJEDNÁVKY!$F$8:$F$50&gt;=AF$6),OBJEDNÁVKY!$D$8:$D$50),INDEX(VYBAVENÍ!$C$8:$C$29, $A22)-SUMPRODUCT(--(OBJEDNÁVKY!$C$8:$C$50=$B22),--(OBJEDNÁVKY!$E$8:$E$50&lt;=AF$6),--(OBJEDNÁVKY!$F$8:$F$50&gt;=AF$6),OBJEDNÁVKY!$D$8:$D$50))),"")</f>
        <v>5</v>
      </c>
      <c r="AG22" s="69">
        <f>IFERROR(IF($B22="","",IF(I_CH_CAL=2,SUMPRODUCT(--(OBJEDNÁVKY!$C$8:$C$50=$B22),--(OBJEDNÁVKY!$E$8:$E$50&lt;=AG$6),--(OBJEDNÁVKY!$F$8:$F$50&gt;=AG$6),OBJEDNÁVKY!$D$8:$D$50),INDEX(VYBAVENÍ!$C$8:$C$29, $A22)-SUMPRODUCT(--(OBJEDNÁVKY!$C$8:$C$50=$B22),--(OBJEDNÁVKY!$E$8:$E$50&lt;=AG$6),--(OBJEDNÁVKY!$F$8:$F$50&gt;=AG$6),OBJEDNÁVKY!$D$8:$D$50))),"")</f>
        <v>5</v>
      </c>
    </row>
    <row r="23" spans="1:33" ht="22.7" customHeight="1" x14ac:dyDescent="0.25">
      <c r="A23" s="66">
        <f t="shared" si="2"/>
        <v>16</v>
      </c>
      <c r="B23" s="67" t="str">
        <f t="shared" si="3"/>
        <v>dětský úvazek celotělový</v>
      </c>
      <c r="C23" s="69">
        <f>IFERROR(IF($B23="","",IF(I_CH_CAL=2,SUMPRODUCT(--(OBJEDNÁVKY!$C$8:$C$50=$B23),--(OBJEDNÁVKY!$E$8:$E$50&lt;=C$6),--(OBJEDNÁVKY!$F$8:$F$50&gt;=C$6),OBJEDNÁVKY!$D$8:$D$50),INDEX(VYBAVENÍ!$C$8:$C$29, $A23)-SUMPRODUCT(--(OBJEDNÁVKY!$C$8:$C$50=$B23),--(OBJEDNÁVKY!$E$8:$E$50&lt;=C$6),--(OBJEDNÁVKY!$F$8:$F$50&gt;=C$6),OBJEDNÁVKY!$D$8:$D$50))),"")</f>
        <v>2</v>
      </c>
      <c r="D23" s="69">
        <f>IFERROR(IF($B23="","",IF(I_CH_CAL=2,SUMPRODUCT(--(OBJEDNÁVKY!$C$8:$C$50=$B23),--(OBJEDNÁVKY!$E$8:$E$50&lt;=D$6),--(OBJEDNÁVKY!$F$8:$F$50&gt;=D$6),OBJEDNÁVKY!$D$8:$D$50),INDEX(VYBAVENÍ!$C$8:$C$29, $A23)-SUMPRODUCT(--(OBJEDNÁVKY!$C$8:$C$50=$B23),--(OBJEDNÁVKY!$E$8:$E$50&lt;=D$6),--(OBJEDNÁVKY!$F$8:$F$50&gt;=D$6),OBJEDNÁVKY!$D$8:$D$50))),"")</f>
        <v>2</v>
      </c>
      <c r="E23" s="69">
        <f>IFERROR(IF($B23="","",IF(I_CH_CAL=2,SUMPRODUCT(--(OBJEDNÁVKY!$C$8:$C$50=$B23),--(OBJEDNÁVKY!$E$8:$E$50&lt;=E$6),--(OBJEDNÁVKY!$F$8:$F$50&gt;=E$6),OBJEDNÁVKY!$D$8:$D$50),INDEX(VYBAVENÍ!$C$8:$C$29, $A23)-SUMPRODUCT(--(OBJEDNÁVKY!$C$8:$C$50=$B23),--(OBJEDNÁVKY!$E$8:$E$50&lt;=E$6),--(OBJEDNÁVKY!$F$8:$F$50&gt;=E$6),OBJEDNÁVKY!$D$8:$D$50))),"")</f>
        <v>2</v>
      </c>
      <c r="F23" s="69">
        <f>IFERROR(IF($B23="","",IF(I_CH_CAL=2,SUMPRODUCT(--(OBJEDNÁVKY!$C$8:$C$50=$B23),--(OBJEDNÁVKY!$E$8:$E$50&lt;=F$6),--(OBJEDNÁVKY!$F$8:$F$50&gt;=F$6),OBJEDNÁVKY!$D$8:$D$50),INDEX(VYBAVENÍ!$C$8:$C$29, $A23)-SUMPRODUCT(--(OBJEDNÁVKY!$C$8:$C$50=$B23),--(OBJEDNÁVKY!$E$8:$E$50&lt;=F$6),--(OBJEDNÁVKY!$F$8:$F$50&gt;=F$6),OBJEDNÁVKY!$D$8:$D$50))),"")</f>
        <v>2</v>
      </c>
      <c r="G23" s="69">
        <f>IFERROR(IF($B23="","",IF(I_CH_CAL=2,SUMPRODUCT(--(OBJEDNÁVKY!$C$8:$C$50=$B23),--(OBJEDNÁVKY!$E$8:$E$50&lt;=G$6),--(OBJEDNÁVKY!$F$8:$F$50&gt;=G$6),OBJEDNÁVKY!$D$8:$D$50),INDEX(VYBAVENÍ!$C$8:$C$29, $A23)-SUMPRODUCT(--(OBJEDNÁVKY!$C$8:$C$50=$B23),--(OBJEDNÁVKY!$E$8:$E$50&lt;=G$6),--(OBJEDNÁVKY!$F$8:$F$50&gt;=G$6),OBJEDNÁVKY!$D$8:$D$50))),"")</f>
        <v>2</v>
      </c>
      <c r="H23" s="69">
        <f>IFERROR(IF($B23="","",IF(I_CH_CAL=2,SUMPRODUCT(--(OBJEDNÁVKY!$C$8:$C$50=$B23),--(OBJEDNÁVKY!$E$8:$E$50&lt;=H$6),--(OBJEDNÁVKY!$F$8:$F$50&gt;=H$6),OBJEDNÁVKY!$D$8:$D$50),INDEX(VYBAVENÍ!$C$8:$C$29, $A23)-SUMPRODUCT(--(OBJEDNÁVKY!$C$8:$C$50=$B23),--(OBJEDNÁVKY!$E$8:$E$50&lt;=H$6),--(OBJEDNÁVKY!$F$8:$F$50&gt;=H$6),OBJEDNÁVKY!$D$8:$D$50))),"")</f>
        <v>2</v>
      </c>
      <c r="I23" s="69">
        <f>IFERROR(IF($B23="","",IF(I_CH_CAL=2,SUMPRODUCT(--(OBJEDNÁVKY!$C$8:$C$50=$B23),--(OBJEDNÁVKY!$E$8:$E$50&lt;=I$6),--(OBJEDNÁVKY!$F$8:$F$50&gt;=I$6),OBJEDNÁVKY!$D$8:$D$50),INDEX(VYBAVENÍ!$C$8:$C$29, $A23)-SUMPRODUCT(--(OBJEDNÁVKY!$C$8:$C$50=$B23),--(OBJEDNÁVKY!$E$8:$E$50&lt;=I$6),--(OBJEDNÁVKY!$F$8:$F$50&gt;=I$6),OBJEDNÁVKY!$D$8:$D$50))),"")</f>
        <v>2</v>
      </c>
      <c r="J23" s="69">
        <f>IFERROR(IF($B23="","",IF(I_CH_CAL=2,SUMPRODUCT(--(OBJEDNÁVKY!$C$8:$C$50=$B23),--(OBJEDNÁVKY!$E$8:$E$50&lt;=J$6),--(OBJEDNÁVKY!$F$8:$F$50&gt;=J$6),OBJEDNÁVKY!$D$8:$D$50),INDEX(VYBAVENÍ!$C$8:$C$29, $A23)-SUMPRODUCT(--(OBJEDNÁVKY!$C$8:$C$50=$B23),--(OBJEDNÁVKY!$E$8:$E$50&lt;=J$6),--(OBJEDNÁVKY!$F$8:$F$50&gt;=J$6),OBJEDNÁVKY!$D$8:$D$50))),"")</f>
        <v>2</v>
      </c>
      <c r="K23" s="69">
        <f>IFERROR(IF($B23="","",IF(I_CH_CAL=2,SUMPRODUCT(--(OBJEDNÁVKY!$C$8:$C$50=$B23),--(OBJEDNÁVKY!$E$8:$E$50&lt;=K$6),--(OBJEDNÁVKY!$F$8:$F$50&gt;=K$6),OBJEDNÁVKY!$D$8:$D$50),INDEX(VYBAVENÍ!$C$8:$C$29, $A23)-SUMPRODUCT(--(OBJEDNÁVKY!$C$8:$C$50=$B23),--(OBJEDNÁVKY!$E$8:$E$50&lt;=K$6),--(OBJEDNÁVKY!$F$8:$F$50&gt;=K$6),OBJEDNÁVKY!$D$8:$D$50))),"")</f>
        <v>2</v>
      </c>
      <c r="L23" s="69">
        <f>IFERROR(IF($B23="","",IF(I_CH_CAL=2,SUMPRODUCT(--(OBJEDNÁVKY!$C$8:$C$50=$B23),--(OBJEDNÁVKY!$E$8:$E$50&lt;=L$6),--(OBJEDNÁVKY!$F$8:$F$50&gt;=L$6),OBJEDNÁVKY!$D$8:$D$50),INDEX(VYBAVENÍ!$C$8:$C$29, $A23)-SUMPRODUCT(--(OBJEDNÁVKY!$C$8:$C$50=$B23),--(OBJEDNÁVKY!$E$8:$E$50&lt;=L$6),--(OBJEDNÁVKY!$F$8:$F$50&gt;=L$6),OBJEDNÁVKY!$D$8:$D$50))),"")</f>
        <v>2</v>
      </c>
      <c r="M23" s="69">
        <f>IFERROR(IF($B23="","",IF(I_CH_CAL=2,SUMPRODUCT(--(OBJEDNÁVKY!$C$8:$C$50=$B23),--(OBJEDNÁVKY!$E$8:$E$50&lt;=M$6),--(OBJEDNÁVKY!$F$8:$F$50&gt;=M$6),OBJEDNÁVKY!$D$8:$D$50),INDEX(VYBAVENÍ!$C$8:$C$29, $A23)-SUMPRODUCT(--(OBJEDNÁVKY!$C$8:$C$50=$B23),--(OBJEDNÁVKY!$E$8:$E$50&lt;=M$6),--(OBJEDNÁVKY!$F$8:$F$50&gt;=M$6),OBJEDNÁVKY!$D$8:$D$50))),"")</f>
        <v>2</v>
      </c>
      <c r="N23" s="69">
        <f>IFERROR(IF($B23="","",IF(I_CH_CAL=2,SUMPRODUCT(--(OBJEDNÁVKY!$C$8:$C$50=$B23),--(OBJEDNÁVKY!$E$8:$E$50&lt;=N$6),--(OBJEDNÁVKY!$F$8:$F$50&gt;=N$6),OBJEDNÁVKY!$D$8:$D$50),INDEX(VYBAVENÍ!$C$8:$C$29, $A23)-SUMPRODUCT(--(OBJEDNÁVKY!$C$8:$C$50=$B23),--(OBJEDNÁVKY!$E$8:$E$50&lt;=N$6),--(OBJEDNÁVKY!$F$8:$F$50&gt;=N$6),OBJEDNÁVKY!$D$8:$D$50))),"")</f>
        <v>2</v>
      </c>
      <c r="O23" s="69">
        <f>IFERROR(IF($B23="","",IF(I_CH_CAL=2,SUMPRODUCT(--(OBJEDNÁVKY!$C$8:$C$50=$B23),--(OBJEDNÁVKY!$E$8:$E$50&lt;=O$6),--(OBJEDNÁVKY!$F$8:$F$50&gt;=O$6),OBJEDNÁVKY!$D$8:$D$50),INDEX(VYBAVENÍ!$C$8:$C$29, $A23)-SUMPRODUCT(--(OBJEDNÁVKY!$C$8:$C$50=$B23),--(OBJEDNÁVKY!$E$8:$E$50&lt;=O$6),--(OBJEDNÁVKY!$F$8:$F$50&gt;=O$6),OBJEDNÁVKY!$D$8:$D$50))),"")</f>
        <v>2</v>
      </c>
      <c r="P23" s="69">
        <f>IFERROR(IF($B23="","",IF(I_CH_CAL=2,SUMPRODUCT(--(OBJEDNÁVKY!$C$8:$C$50=$B23),--(OBJEDNÁVKY!$E$8:$E$50&lt;=P$6),--(OBJEDNÁVKY!$F$8:$F$50&gt;=P$6),OBJEDNÁVKY!$D$8:$D$50),INDEX(VYBAVENÍ!$C$8:$C$29, $A23)-SUMPRODUCT(--(OBJEDNÁVKY!$C$8:$C$50=$B23),--(OBJEDNÁVKY!$E$8:$E$50&lt;=P$6),--(OBJEDNÁVKY!$F$8:$F$50&gt;=P$6),OBJEDNÁVKY!$D$8:$D$50))),"")</f>
        <v>2</v>
      </c>
      <c r="Q23" s="69">
        <f>IFERROR(IF($B23="","",IF(I_CH_CAL=2,SUMPRODUCT(--(OBJEDNÁVKY!$C$8:$C$50=$B23),--(OBJEDNÁVKY!$E$8:$E$50&lt;=Q$6),--(OBJEDNÁVKY!$F$8:$F$50&gt;=Q$6),OBJEDNÁVKY!$D$8:$D$50),INDEX(VYBAVENÍ!$C$8:$C$29, $A23)-SUMPRODUCT(--(OBJEDNÁVKY!$C$8:$C$50=$B23),--(OBJEDNÁVKY!$E$8:$E$50&lt;=Q$6),--(OBJEDNÁVKY!$F$8:$F$50&gt;=Q$6),OBJEDNÁVKY!$D$8:$D$50))),"")</f>
        <v>2</v>
      </c>
      <c r="R23" s="69">
        <f>IFERROR(IF($B23="","",IF(I_CH_CAL=2,SUMPRODUCT(--(OBJEDNÁVKY!$C$8:$C$50=$B23),--(OBJEDNÁVKY!$E$8:$E$50&lt;=R$6),--(OBJEDNÁVKY!$F$8:$F$50&gt;=R$6),OBJEDNÁVKY!$D$8:$D$50),INDEX(VYBAVENÍ!$C$8:$C$29, $A23)-SUMPRODUCT(--(OBJEDNÁVKY!$C$8:$C$50=$B23),--(OBJEDNÁVKY!$E$8:$E$50&lt;=R$6),--(OBJEDNÁVKY!$F$8:$F$50&gt;=R$6),OBJEDNÁVKY!$D$8:$D$50))),"")</f>
        <v>2</v>
      </c>
      <c r="S23" s="69">
        <f>IFERROR(IF($B23="","",IF(I_CH_CAL=2,SUMPRODUCT(--(OBJEDNÁVKY!$C$8:$C$50=$B23),--(OBJEDNÁVKY!$E$8:$E$50&lt;=S$6),--(OBJEDNÁVKY!$F$8:$F$50&gt;=S$6),OBJEDNÁVKY!$D$8:$D$50),INDEX(VYBAVENÍ!$C$8:$C$29, $A23)-SUMPRODUCT(--(OBJEDNÁVKY!$C$8:$C$50=$B23),--(OBJEDNÁVKY!$E$8:$E$50&lt;=S$6),--(OBJEDNÁVKY!$F$8:$F$50&gt;=S$6),OBJEDNÁVKY!$D$8:$D$50))),"")</f>
        <v>2</v>
      </c>
      <c r="T23" s="69">
        <f>IFERROR(IF($B23="","",IF(I_CH_CAL=2,SUMPRODUCT(--(OBJEDNÁVKY!$C$8:$C$50=$B23),--(OBJEDNÁVKY!$E$8:$E$50&lt;=T$6),--(OBJEDNÁVKY!$F$8:$F$50&gt;=T$6),OBJEDNÁVKY!$D$8:$D$50),INDEX(VYBAVENÍ!$C$8:$C$29, $A23)-SUMPRODUCT(--(OBJEDNÁVKY!$C$8:$C$50=$B23),--(OBJEDNÁVKY!$E$8:$E$50&lt;=T$6),--(OBJEDNÁVKY!$F$8:$F$50&gt;=T$6),OBJEDNÁVKY!$D$8:$D$50))),"")</f>
        <v>2</v>
      </c>
      <c r="U23" s="69">
        <f>IFERROR(IF($B23="","",IF(I_CH_CAL=2,SUMPRODUCT(--(OBJEDNÁVKY!$C$8:$C$50=$B23),--(OBJEDNÁVKY!$E$8:$E$50&lt;=U$6),--(OBJEDNÁVKY!$F$8:$F$50&gt;=U$6),OBJEDNÁVKY!$D$8:$D$50),INDEX(VYBAVENÍ!$C$8:$C$29, $A23)-SUMPRODUCT(--(OBJEDNÁVKY!$C$8:$C$50=$B23),--(OBJEDNÁVKY!$E$8:$E$50&lt;=U$6),--(OBJEDNÁVKY!$F$8:$F$50&gt;=U$6),OBJEDNÁVKY!$D$8:$D$50))),"")</f>
        <v>2</v>
      </c>
      <c r="V23" s="69">
        <f>IFERROR(IF($B23="","",IF(I_CH_CAL=2,SUMPRODUCT(--(OBJEDNÁVKY!$C$8:$C$50=$B23),--(OBJEDNÁVKY!$E$8:$E$50&lt;=V$6),--(OBJEDNÁVKY!$F$8:$F$50&gt;=V$6),OBJEDNÁVKY!$D$8:$D$50),INDEX(VYBAVENÍ!$C$8:$C$29, $A23)-SUMPRODUCT(--(OBJEDNÁVKY!$C$8:$C$50=$B23),--(OBJEDNÁVKY!$E$8:$E$50&lt;=V$6),--(OBJEDNÁVKY!$F$8:$F$50&gt;=V$6),OBJEDNÁVKY!$D$8:$D$50))),"")</f>
        <v>2</v>
      </c>
      <c r="W23" s="69">
        <f>IFERROR(IF($B23="","",IF(I_CH_CAL=2,SUMPRODUCT(--(OBJEDNÁVKY!$C$8:$C$50=$B23),--(OBJEDNÁVKY!$E$8:$E$50&lt;=W$6),--(OBJEDNÁVKY!$F$8:$F$50&gt;=W$6),OBJEDNÁVKY!$D$8:$D$50),INDEX(VYBAVENÍ!$C$8:$C$29, $A23)-SUMPRODUCT(--(OBJEDNÁVKY!$C$8:$C$50=$B23),--(OBJEDNÁVKY!$E$8:$E$50&lt;=W$6),--(OBJEDNÁVKY!$F$8:$F$50&gt;=W$6),OBJEDNÁVKY!$D$8:$D$50))),"")</f>
        <v>2</v>
      </c>
      <c r="X23" s="69">
        <f>IFERROR(IF($B23="","",IF(I_CH_CAL=2,SUMPRODUCT(--(OBJEDNÁVKY!$C$8:$C$50=$B23),--(OBJEDNÁVKY!$E$8:$E$50&lt;=X$6),--(OBJEDNÁVKY!$F$8:$F$50&gt;=X$6),OBJEDNÁVKY!$D$8:$D$50),INDEX(VYBAVENÍ!$C$8:$C$29, $A23)-SUMPRODUCT(--(OBJEDNÁVKY!$C$8:$C$50=$B23),--(OBJEDNÁVKY!$E$8:$E$50&lt;=X$6),--(OBJEDNÁVKY!$F$8:$F$50&gt;=X$6),OBJEDNÁVKY!$D$8:$D$50))),"")</f>
        <v>2</v>
      </c>
      <c r="Y23" s="69">
        <f>IFERROR(IF($B23="","",IF(I_CH_CAL=2,SUMPRODUCT(--(OBJEDNÁVKY!$C$8:$C$50=$B23),--(OBJEDNÁVKY!$E$8:$E$50&lt;=Y$6),--(OBJEDNÁVKY!$F$8:$F$50&gt;=Y$6),OBJEDNÁVKY!$D$8:$D$50),INDEX(VYBAVENÍ!$C$8:$C$29, $A23)-SUMPRODUCT(--(OBJEDNÁVKY!$C$8:$C$50=$B23),--(OBJEDNÁVKY!$E$8:$E$50&lt;=Y$6),--(OBJEDNÁVKY!$F$8:$F$50&gt;=Y$6),OBJEDNÁVKY!$D$8:$D$50))),"")</f>
        <v>2</v>
      </c>
      <c r="Z23" s="69">
        <f>IFERROR(IF($B23="","",IF(I_CH_CAL=2,SUMPRODUCT(--(OBJEDNÁVKY!$C$8:$C$50=$B23),--(OBJEDNÁVKY!$E$8:$E$50&lt;=Z$6),--(OBJEDNÁVKY!$F$8:$F$50&gt;=Z$6),OBJEDNÁVKY!$D$8:$D$50),INDEX(VYBAVENÍ!$C$8:$C$29, $A23)-SUMPRODUCT(--(OBJEDNÁVKY!$C$8:$C$50=$B23),--(OBJEDNÁVKY!$E$8:$E$50&lt;=Z$6),--(OBJEDNÁVKY!$F$8:$F$50&gt;=Z$6),OBJEDNÁVKY!$D$8:$D$50))),"")</f>
        <v>2</v>
      </c>
      <c r="AA23" s="69">
        <f>IFERROR(IF($B23="","",IF(I_CH_CAL=2,SUMPRODUCT(--(OBJEDNÁVKY!$C$8:$C$50=$B23),--(OBJEDNÁVKY!$E$8:$E$50&lt;=AA$6),--(OBJEDNÁVKY!$F$8:$F$50&gt;=AA$6),OBJEDNÁVKY!$D$8:$D$50),INDEX(VYBAVENÍ!$C$8:$C$29, $A23)-SUMPRODUCT(--(OBJEDNÁVKY!$C$8:$C$50=$B23),--(OBJEDNÁVKY!$E$8:$E$50&lt;=AA$6),--(OBJEDNÁVKY!$F$8:$F$50&gt;=AA$6),OBJEDNÁVKY!$D$8:$D$50))),"")</f>
        <v>2</v>
      </c>
      <c r="AB23" s="69">
        <f>IFERROR(IF($B23="","",IF(I_CH_CAL=2,SUMPRODUCT(--(OBJEDNÁVKY!$C$8:$C$50=$B23),--(OBJEDNÁVKY!$E$8:$E$50&lt;=AB$6),--(OBJEDNÁVKY!$F$8:$F$50&gt;=AB$6),OBJEDNÁVKY!$D$8:$D$50),INDEX(VYBAVENÍ!$C$8:$C$29, $A23)-SUMPRODUCT(--(OBJEDNÁVKY!$C$8:$C$50=$B23),--(OBJEDNÁVKY!$E$8:$E$50&lt;=AB$6),--(OBJEDNÁVKY!$F$8:$F$50&gt;=AB$6),OBJEDNÁVKY!$D$8:$D$50))),"")</f>
        <v>2</v>
      </c>
      <c r="AC23" s="69">
        <f>IFERROR(IF($B23="","",IF(I_CH_CAL=2,SUMPRODUCT(--(OBJEDNÁVKY!$C$8:$C$50=$B23),--(OBJEDNÁVKY!$E$8:$E$50&lt;=AC$6),--(OBJEDNÁVKY!$F$8:$F$50&gt;=AC$6),OBJEDNÁVKY!$D$8:$D$50),INDEX(VYBAVENÍ!$C$8:$C$29, $A23)-SUMPRODUCT(--(OBJEDNÁVKY!$C$8:$C$50=$B23),--(OBJEDNÁVKY!$E$8:$E$50&lt;=AC$6),--(OBJEDNÁVKY!$F$8:$F$50&gt;=AC$6),OBJEDNÁVKY!$D$8:$D$50))),"")</f>
        <v>2</v>
      </c>
      <c r="AD23" s="69">
        <f>IFERROR(IF($B23="","",IF(I_CH_CAL=2,SUMPRODUCT(--(OBJEDNÁVKY!$C$8:$C$50=$B23),--(OBJEDNÁVKY!$E$8:$E$50&lt;=AD$6),--(OBJEDNÁVKY!$F$8:$F$50&gt;=AD$6),OBJEDNÁVKY!$D$8:$D$50),INDEX(VYBAVENÍ!$C$8:$C$29, $A23)-SUMPRODUCT(--(OBJEDNÁVKY!$C$8:$C$50=$B23),--(OBJEDNÁVKY!$E$8:$E$50&lt;=AD$6),--(OBJEDNÁVKY!$F$8:$F$50&gt;=AD$6),OBJEDNÁVKY!$D$8:$D$50))),"")</f>
        <v>2</v>
      </c>
      <c r="AE23" s="69">
        <f>IFERROR(IF($B23="","",IF(I_CH_CAL=2,SUMPRODUCT(--(OBJEDNÁVKY!$C$8:$C$50=$B23),--(OBJEDNÁVKY!$E$8:$E$50&lt;=AE$6),--(OBJEDNÁVKY!$F$8:$F$50&gt;=AE$6),OBJEDNÁVKY!$D$8:$D$50),INDEX(VYBAVENÍ!$C$8:$C$29, $A23)-SUMPRODUCT(--(OBJEDNÁVKY!$C$8:$C$50=$B23),--(OBJEDNÁVKY!$E$8:$E$50&lt;=AE$6),--(OBJEDNÁVKY!$F$8:$F$50&gt;=AE$6),OBJEDNÁVKY!$D$8:$D$50))),"")</f>
        <v>2</v>
      </c>
      <c r="AF23" s="69">
        <f>IFERROR(IF($B23="","",IF(I_CH_CAL=2,SUMPRODUCT(--(OBJEDNÁVKY!$C$8:$C$50=$B23),--(OBJEDNÁVKY!$E$8:$E$50&lt;=AF$6),--(OBJEDNÁVKY!$F$8:$F$50&gt;=AF$6),OBJEDNÁVKY!$D$8:$D$50),INDEX(VYBAVENÍ!$C$8:$C$29, $A23)-SUMPRODUCT(--(OBJEDNÁVKY!$C$8:$C$50=$B23),--(OBJEDNÁVKY!$E$8:$E$50&lt;=AF$6),--(OBJEDNÁVKY!$F$8:$F$50&gt;=AF$6),OBJEDNÁVKY!$D$8:$D$50))),"")</f>
        <v>2</v>
      </c>
      <c r="AG23" s="69">
        <f>IFERROR(IF($B23="","",IF(I_CH_CAL=2,SUMPRODUCT(--(OBJEDNÁVKY!$C$8:$C$50=$B23),--(OBJEDNÁVKY!$E$8:$E$50&lt;=AG$6),--(OBJEDNÁVKY!$F$8:$F$50&gt;=AG$6),OBJEDNÁVKY!$D$8:$D$50),INDEX(VYBAVENÍ!$C$8:$C$29, $A23)-SUMPRODUCT(--(OBJEDNÁVKY!$C$8:$C$50=$B23),--(OBJEDNÁVKY!$E$8:$E$50&lt;=AG$6),--(OBJEDNÁVKY!$F$8:$F$50&gt;=AG$6),OBJEDNÁVKY!$D$8:$D$50))),"")</f>
        <v>2</v>
      </c>
    </row>
    <row r="24" spans="1:33" ht="22.7" customHeight="1" x14ac:dyDescent="0.25">
      <c r="A24" s="66">
        <f t="shared" si="2"/>
        <v>17</v>
      </c>
      <c r="B24" s="67" t="str">
        <f t="shared" si="3"/>
        <v>mačky turistické</v>
      </c>
      <c r="C24" s="69">
        <f>IFERROR(IF($B24="","",IF(I_CH_CAL=2,SUMPRODUCT(--(OBJEDNÁVKY!$C$8:$C$50=$B24),--(OBJEDNÁVKY!$E$8:$E$50&lt;=C$6),--(OBJEDNÁVKY!$F$8:$F$50&gt;=C$6),OBJEDNÁVKY!$D$8:$D$50),INDEX(VYBAVENÍ!$C$8:$C$29, $A24)-SUMPRODUCT(--(OBJEDNÁVKY!$C$8:$C$50=$B24),--(OBJEDNÁVKY!$E$8:$E$50&lt;=C$6),--(OBJEDNÁVKY!$F$8:$F$50&gt;=C$6),OBJEDNÁVKY!$D$8:$D$50))),"")</f>
        <v>3</v>
      </c>
      <c r="D24" s="69">
        <f>IFERROR(IF($B24="","",IF(I_CH_CAL=2,SUMPRODUCT(--(OBJEDNÁVKY!$C$8:$C$50=$B24),--(OBJEDNÁVKY!$E$8:$E$50&lt;=D$6),--(OBJEDNÁVKY!$F$8:$F$50&gt;=D$6),OBJEDNÁVKY!$D$8:$D$50),INDEX(VYBAVENÍ!$C$8:$C$29, $A24)-SUMPRODUCT(--(OBJEDNÁVKY!$C$8:$C$50=$B24),--(OBJEDNÁVKY!$E$8:$E$50&lt;=D$6),--(OBJEDNÁVKY!$F$8:$F$50&gt;=D$6),OBJEDNÁVKY!$D$8:$D$50))),"")</f>
        <v>3</v>
      </c>
      <c r="E24" s="69">
        <f>IFERROR(IF($B24="","",IF(I_CH_CAL=2,SUMPRODUCT(--(OBJEDNÁVKY!$C$8:$C$50=$B24),--(OBJEDNÁVKY!$E$8:$E$50&lt;=E$6),--(OBJEDNÁVKY!$F$8:$F$50&gt;=E$6),OBJEDNÁVKY!$D$8:$D$50),INDEX(VYBAVENÍ!$C$8:$C$29, $A24)-SUMPRODUCT(--(OBJEDNÁVKY!$C$8:$C$50=$B24),--(OBJEDNÁVKY!$E$8:$E$50&lt;=E$6),--(OBJEDNÁVKY!$F$8:$F$50&gt;=E$6),OBJEDNÁVKY!$D$8:$D$50))),"")</f>
        <v>3</v>
      </c>
      <c r="F24" s="69">
        <f>IFERROR(IF($B24="","",IF(I_CH_CAL=2,SUMPRODUCT(--(OBJEDNÁVKY!$C$8:$C$50=$B24),--(OBJEDNÁVKY!$E$8:$E$50&lt;=F$6),--(OBJEDNÁVKY!$F$8:$F$50&gt;=F$6),OBJEDNÁVKY!$D$8:$D$50),INDEX(VYBAVENÍ!$C$8:$C$29, $A24)-SUMPRODUCT(--(OBJEDNÁVKY!$C$8:$C$50=$B24),--(OBJEDNÁVKY!$E$8:$E$50&lt;=F$6),--(OBJEDNÁVKY!$F$8:$F$50&gt;=F$6),OBJEDNÁVKY!$D$8:$D$50))),"")</f>
        <v>3</v>
      </c>
      <c r="G24" s="69">
        <f>IFERROR(IF($B24="","",IF(I_CH_CAL=2,SUMPRODUCT(--(OBJEDNÁVKY!$C$8:$C$50=$B24),--(OBJEDNÁVKY!$E$8:$E$50&lt;=G$6),--(OBJEDNÁVKY!$F$8:$F$50&gt;=G$6),OBJEDNÁVKY!$D$8:$D$50),INDEX(VYBAVENÍ!$C$8:$C$29, $A24)-SUMPRODUCT(--(OBJEDNÁVKY!$C$8:$C$50=$B24),--(OBJEDNÁVKY!$E$8:$E$50&lt;=G$6),--(OBJEDNÁVKY!$F$8:$F$50&gt;=G$6),OBJEDNÁVKY!$D$8:$D$50))),"")</f>
        <v>3</v>
      </c>
      <c r="H24" s="69">
        <f>IFERROR(IF($B24="","",IF(I_CH_CAL=2,SUMPRODUCT(--(OBJEDNÁVKY!$C$8:$C$50=$B24),--(OBJEDNÁVKY!$E$8:$E$50&lt;=H$6),--(OBJEDNÁVKY!$F$8:$F$50&gt;=H$6),OBJEDNÁVKY!$D$8:$D$50),INDEX(VYBAVENÍ!$C$8:$C$29, $A24)-SUMPRODUCT(--(OBJEDNÁVKY!$C$8:$C$50=$B24),--(OBJEDNÁVKY!$E$8:$E$50&lt;=H$6),--(OBJEDNÁVKY!$F$8:$F$50&gt;=H$6),OBJEDNÁVKY!$D$8:$D$50))),"")</f>
        <v>3</v>
      </c>
      <c r="I24" s="69">
        <f>IFERROR(IF($B24="","",IF(I_CH_CAL=2,SUMPRODUCT(--(OBJEDNÁVKY!$C$8:$C$50=$B24),--(OBJEDNÁVKY!$E$8:$E$50&lt;=I$6),--(OBJEDNÁVKY!$F$8:$F$50&gt;=I$6),OBJEDNÁVKY!$D$8:$D$50),INDEX(VYBAVENÍ!$C$8:$C$29, $A24)-SUMPRODUCT(--(OBJEDNÁVKY!$C$8:$C$50=$B24),--(OBJEDNÁVKY!$E$8:$E$50&lt;=I$6),--(OBJEDNÁVKY!$F$8:$F$50&gt;=I$6),OBJEDNÁVKY!$D$8:$D$50))),"")</f>
        <v>3</v>
      </c>
      <c r="J24" s="69">
        <f>IFERROR(IF($B24="","",IF(I_CH_CAL=2,SUMPRODUCT(--(OBJEDNÁVKY!$C$8:$C$50=$B24),--(OBJEDNÁVKY!$E$8:$E$50&lt;=J$6),--(OBJEDNÁVKY!$F$8:$F$50&gt;=J$6),OBJEDNÁVKY!$D$8:$D$50),INDEX(VYBAVENÍ!$C$8:$C$29, $A24)-SUMPRODUCT(--(OBJEDNÁVKY!$C$8:$C$50=$B24),--(OBJEDNÁVKY!$E$8:$E$50&lt;=J$6),--(OBJEDNÁVKY!$F$8:$F$50&gt;=J$6),OBJEDNÁVKY!$D$8:$D$50))),"")</f>
        <v>3</v>
      </c>
      <c r="K24" s="69">
        <f>IFERROR(IF($B24="","",IF(I_CH_CAL=2,SUMPRODUCT(--(OBJEDNÁVKY!$C$8:$C$50=$B24),--(OBJEDNÁVKY!$E$8:$E$50&lt;=K$6),--(OBJEDNÁVKY!$F$8:$F$50&gt;=K$6),OBJEDNÁVKY!$D$8:$D$50),INDEX(VYBAVENÍ!$C$8:$C$29, $A24)-SUMPRODUCT(--(OBJEDNÁVKY!$C$8:$C$50=$B24),--(OBJEDNÁVKY!$E$8:$E$50&lt;=K$6),--(OBJEDNÁVKY!$F$8:$F$50&gt;=K$6),OBJEDNÁVKY!$D$8:$D$50))),"")</f>
        <v>3</v>
      </c>
      <c r="L24" s="69">
        <f>IFERROR(IF($B24="","",IF(I_CH_CAL=2,SUMPRODUCT(--(OBJEDNÁVKY!$C$8:$C$50=$B24),--(OBJEDNÁVKY!$E$8:$E$50&lt;=L$6),--(OBJEDNÁVKY!$F$8:$F$50&gt;=L$6),OBJEDNÁVKY!$D$8:$D$50),INDEX(VYBAVENÍ!$C$8:$C$29, $A24)-SUMPRODUCT(--(OBJEDNÁVKY!$C$8:$C$50=$B24),--(OBJEDNÁVKY!$E$8:$E$50&lt;=L$6),--(OBJEDNÁVKY!$F$8:$F$50&gt;=L$6),OBJEDNÁVKY!$D$8:$D$50))),"")</f>
        <v>3</v>
      </c>
      <c r="M24" s="69">
        <f>IFERROR(IF($B24="","",IF(I_CH_CAL=2,SUMPRODUCT(--(OBJEDNÁVKY!$C$8:$C$50=$B24),--(OBJEDNÁVKY!$E$8:$E$50&lt;=M$6),--(OBJEDNÁVKY!$F$8:$F$50&gt;=M$6),OBJEDNÁVKY!$D$8:$D$50),INDEX(VYBAVENÍ!$C$8:$C$29, $A24)-SUMPRODUCT(--(OBJEDNÁVKY!$C$8:$C$50=$B24),--(OBJEDNÁVKY!$E$8:$E$50&lt;=M$6),--(OBJEDNÁVKY!$F$8:$F$50&gt;=M$6),OBJEDNÁVKY!$D$8:$D$50))),"")</f>
        <v>3</v>
      </c>
      <c r="N24" s="69">
        <f>IFERROR(IF($B24="","",IF(I_CH_CAL=2,SUMPRODUCT(--(OBJEDNÁVKY!$C$8:$C$50=$B24),--(OBJEDNÁVKY!$E$8:$E$50&lt;=N$6),--(OBJEDNÁVKY!$F$8:$F$50&gt;=N$6),OBJEDNÁVKY!$D$8:$D$50),INDEX(VYBAVENÍ!$C$8:$C$29, $A24)-SUMPRODUCT(--(OBJEDNÁVKY!$C$8:$C$50=$B24),--(OBJEDNÁVKY!$E$8:$E$50&lt;=N$6),--(OBJEDNÁVKY!$F$8:$F$50&gt;=N$6),OBJEDNÁVKY!$D$8:$D$50))),"")</f>
        <v>3</v>
      </c>
      <c r="O24" s="69">
        <f>IFERROR(IF($B24="","",IF(I_CH_CAL=2,SUMPRODUCT(--(OBJEDNÁVKY!$C$8:$C$50=$B24),--(OBJEDNÁVKY!$E$8:$E$50&lt;=O$6),--(OBJEDNÁVKY!$F$8:$F$50&gt;=O$6),OBJEDNÁVKY!$D$8:$D$50),INDEX(VYBAVENÍ!$C$8:$C$29, $A24)-SUMPRODUCT(--(OBJEDNÁVKY!$C$8:$C$50=$B24),--(OBJEDNÁVKY!$E$8:$E$50&lt;=O$6),--(OBJEDNÁVKY!$F$8:$F$50&gt;=O$6),OBJEDNÁVKY!$D$8:$D$50))),"")</f>
        <v>3</v>
      </c>
      <c r="P24" s="69">
        <f>IFERROR(IF($B24="","",IF(I_CH_CAL=2,SUMPRODUCT(--(OBJEDNÁVKY!$C$8:$C$50=$B24),--(OBJEDNÁVKY!$E$8:$E$50&lt;=P$6),--(OBJEDNÁVKY!$F$8:$F$50&gt;=P$6),OBJEDNÁVKY!$D$8:$D$50),INDEX(VYBAVENÍ!$C$8:$C$29, $A24)-SUMPRODUCT(--(OBJEDNÁVKY!$C$8:$C$50=$B24),--(OBJEDNÁVKY!$E$8:$E$50&lt;=P$6),--(OBJEDNÁVKY!$F$8:$F$50&gt;=P$6),OBJEDNÁVKY!$D$8:$D$50))),"")</f>
        <v>3</v>
      </c>
      <c r="Q24" s="69">
        <f>IFERROR(IF($B24="","",IF(I_CH_CAL=2,SUMPRODUCT(--(OBJEDNÁVKY!$C$8:$C$50=$B24),--(OBJEDNÁVKY!$E$8:$E$50&lt;=Q$6),--(OBJEDNÁVKY!$F$8:$F$50&gt;=Q$6),OBJEDNÁVKY!$D$8:$D$50),INDEX(VYBAVENÍ!$C$8:$C$29, $A24)-SUMPRODUCT(--(OBJEDNÁVKY!$C$8:$C$50=$B24),--(OBJEDNÁVKY!$E$8:$E$50&lt;=Q$6),--(OBJEDNÁVKY!$F$8:$F$50&gt;=Q$6),OBJEDNÁVKY!$D$8:$D$50))),"")</f>
        <v>3</v>
      </c>
      <c r="R24" s="69">
        <f>IFERROR(IF($B24="","",IF(I_CH_CAL=2,SUMPRODUCT(--(OBJEDNÁVKY!$C$8:$C$50=$B24),--(OBJEDNÁVKY!$E$8:$E$50&lt;=R$6),--(OBJEDNÁVKY!$F$8:$F$50&gt;=R$6),OBJEDNÁVKY!$D$8:$D$50),INDEX(VYBAVENÍ!$C$8:$C$29, $A24)-SUMPRODUCT(--(OBJEDNÁVKY!$C$8:$C$50=$B24),--(OBJEDNÁVKY!$E$8:$E$50&lt;=R$6),--(OBJEDNÁVKY!$F$8:$F$50&gt;=R$6),OBJEDNÁVKY!$D$8:$D$50))),"")</f>
        <v>3</v>
      </c>
      <c r="S24" s="69">
        <f>IFERROR(IF($B24="","",IF(I_CH_CAL=2,SUMPRODUCT(--(OBJEDNÁVKY!$C$8:$C$50=$B24),--(OBJEDNÁVKY!$E$8:$E$50&lt;=S$6),--(OBJEDNÁVKY!$F$8:$F$50&gt;=S$6),OBJEDNÁVKY!$D$8:$D$50),INDEX(VYBAVENÍ!$C$8:$C$29, $A24)-SUMPRODUCT(--(OBJEDNÁVKY!$C$8:$C$50=$B24),--(OBJEDNÁVKY!$E$8:$E$50&lt;=S$6),--(OBJEDNÁVKY!$F$8:$F$50&gt;=S$6),OBJEDNÁVKY!$D$8:$D$50))),"")</f>
        <v>3</v>
      </c>
      <c r="T24" s="69">
        <f>IFERROR(IF($B24="","",IF(I_CH_CAL=2,SUMPRODUCT(--(OBJEDNÁVKY!$C$8:$C$50=$B24),--(OBJEDNÁVKY!$E$8:$E$50&lt;=T$6),--(OBJEDNÁVKY!$F$8:$F$50&gt;=T$6),OBJEDNÁVKY!$D$8:$D$50),INDEX(VYBAVENÍ!$C$8:$C$29, $A24)-SUMPRODUCT(--(OBJEDNÁVKY!$C$8:$C$50=$B24),--(OBJEDNÁVKY!$E$8:$E$50&lt;=T$6),--(OBJEDNÁVKY!$F$8:$F$50&gt;=T$6),OBJEDNÁVKY!$D$8:$D$50))),"")</f>
        <v>3</v>
      </c>
      <c r="U24" s="69">
        <f>IFERROR(IF($B24="","",IF(I_CH_CAL=2,SUMPRODUCT(--(OBJEDNÁVKY!$C$8:$C$50=$B24),--(OBJEDNÁVKY!$E$8:$E$50&lt;=U$6),--(OBJEDNÁVKY!$F$8:$F$50&gt;=U$6),OBJEDNÁVKY!$D$8:$D$50),INDEX(VYBAVENÍ!$C$8:$C$29, $A24)-SUMPRODUCT(--(OBJEDNÁVKY!$C$8:$C$50=$B24),--(OBJEDNÁVKY!$E$8:$E$50&lt;=U$6),--(OBJEDNÁVKY!$F$8:$F$50&gt;=U$6),OBJEDNÁVKY!$D$8:$D$50))),"")</f>
        <v>3</v>
      </c>
      <c r="V24" s="69">
        <f>IFERROR(IF($B24="","",IF(I_CH_CAL=2,SUMPRODUCT(--(OBJEDNÁVKY!$C$8:$C$50=$B24),--(OBJEDNÁVKY!$E$8:$E$50&lt;=V$6),--(OBJEDNÁVKY!$F$8:$F$50&gt;=V$6),OBJEDNÁVKY!$D$8:$D$50),INDEX(VYBAVENÍ!$C$8:$C$29, $A24)-SUMPRODUCT(--(OBJEDNÁVKY!$C$8:$C$50=$B24),--(OBJEDNÁVKY!$E$8:$E$50&lt;=V$6),--(OBJEDNÁVKY!$F$8:$F$50&gt;=V$6),OBJEDNÁVKY!$D$8:$D$50))),"")</f>
        <v>3</v>
      </c>
      <c r="W24" s="69">
        <f>IFERROR(IF($B24="","",IF(I_CH_CAL=2,SUMPRODUCT(--(OBJEDNÁVKY!$C$8:$C$50=$B24),--(OBJEDNÁVKY!$E$8:$E$50&lt;=W$6),--(OBJEDNÁVKY!$F$8:$F$50&gt;=W$6),OBJEDNÁVKY!$D$8:$D$50),INDEX(VYBAVENÍ!$C$8:$C$29, $A24)-SUMPRODUCT(--(OBJEDNÁVKY!$C$8:$C$50=$B24),--(OBJEDNÁVKY!$E$8:$E$50&lt;=W$6),--(OBJEDNÁVKY!$F$8:$F$50&gt;=W$6),OBJEDNÁVKY!$D$8:$D$50))),"")</f>
        <v>3</v>
      </c>
      <c r="X24" s="69">
        <f>IFERROR(IF($B24="","",IF(I_CH_CAL=2,SUMPRODUCT(--(OBJEDNÁVKY!$C$8:$C$50=$B24),--(OBJEDNÁVKY!$E$8:$E$50&lt;=X$6),--(OBJEDNÁVKY!$F$8:$F$50&gt;=X$6),OBJEDNÁVKY!$D$8:$D$50),INDEX(VYBAVENÍ!$C$8:$C$29, $A24)-SUMPRODUCT(--(OBJEDNÁVKY!$C$8:$C$50=$B24),--(OBJEDNÁVKY!$E$8:$E$50&lt;=X$6),--(OBJEDNÁVKY!$F$8:$F$50&gt;=X$6),OBJEDNÁVKY!$D$8:$D$50))),"")</f>
        <v>3</v>
      </c>
      <c r="Y24" s="69">
        <f>IFERROR(IF($B24="","",IF(I_CH_CAL=2,SUMPRODUCT(--(OBJEDNÁVKY!$C$8:$C$50=$B24),--(OBJEDNÁVKY!$E$8:$E$50&lt;=Y$6),--(OBJEDNÁVKY!$F$8:$F$50&gt;=Y$6),OBJEDNÁVKY!$D$8:$D$50),INDEX(VYBAVENÍ!$C$8:$C$29, $A24)-SUMPRODUCT(--(OBJEDNÁVKY!$C$8:$C$50=$B24),--(OBJEDNÁVKY!$E$8:$E$50&lt;=Y$6),--(OBJEDNÁVKY!$F$8:$F$50&gt;=Y$6),OBJEDNÁVKY!$D$8:$D$50))),"")</f>
        <v>3</v>
      </c>
      <c r="Z24" s="69">
        <f>IFERROR(IF($B24="","",IF(I_CH_CAL=2,SUMPRODUCT(--(OBJEDNÁVKY!$C$8:$C$50=$B24),--(OBJEDNÁVKY!$E$8:$E$50&lt;=Z$6),--(OBJEDNÁVKY!$F$8:$F$50&gt;=Z$6),OBJEDNÁVKY!$D$8:$D$50),INDEX(VYBAVENÍ!$C$8:$C$29, $A24)-SUMPRODUCT(--(OBJEDNÁVKY!$C$8:$C$50=$B24),--(OBJEDNÁVKY!$E$8:$E$50&lt;=Z$6),--(OBJEDNÁVKY!$F$8:$F$50&gt;=Z$6),OBJEDNÁVKY!$D$8:$D$50))),"")</f>
        <v>3</v>
      </c>
      <c r="AA24" s="69">
        <f>IFERROR(IF($B24="","",IF(I_CH_CAL=2,SUMPRODUCT(--(OBJEDNÁVKY!$C$8:$C$50=$B24),--(OBJEDNÁVKY!$E$8:$E$50&lt;=AA$6),--(OBJEDNÁVKY!$F$8:$F$50&gt;=AA$6),OBJEDNÁVKY!$D$8:$D$50),INDEX(VYBAVENÍ!$C$8:$C$29, $A24)-SUMPRODUCT(--(OBJEDNÁVKY!$C$8:$C$50=$B24),--(OBJEDNÁVKY!$E$8:$E$50&lt;=AA$6),--(OBJEDNÁVKY!$F$8:$F$50&gt;=AA$6),OBJEDNÁVKY!$D$8:$D$50))),"")</f>
        <v>3</v>
      </c>
      <c r="AB24" s="69">
        <f>IFERROR(IF($B24="","",IF(I_CH_CAL=2,SUMPRODUCT(--(OBJEDNÁVKY!$C$8:$C$50=$B24),--(OBJEDNÁVKY!$E$8:$E$50&lt;=AB$6),--(OBJEDNÁVKY!$F$8:$F$50&gt;=AB$6),OBJEDNÁVKY!$D$8:$D$50),INDEX(VYBAVENÍ!$C$8:$C$29, $A24)-SUMPRODUCT(--(OBJEDNÁVKY!$C$8:$C$50=$B24),--(OBJEDNÁVKY!$E$8:$E$50&lt;=AB$6),--(OBJEDNÁVKY!$F$8:$F$50&gt;=AB$6),OBJEDNÁVKY!$D$8:$D$50))),"")</f>
        <v>3</v>
      </c>
      <c r="AC24" s="69">
        <f>IFERROR(IF($B24="","",IF(I_CH_CAL=2,SUMPRODUCT(--(OBJEDNÁVKY!$C$8:$C$50=$B24),--(OBJEDNÁVKY!$E$8:$E$50&lt;=AC$6),--(OBJEDNÁVKY!$F$8:$F$50&gt;=AC$6),OBJEDNÁVKY!$D$8:$D$50),INDEX(VYBAVENÍ!$C$8:$C$29, $A24)-SUMPRODUCT(--(OBJEDNÁVKY!$C$8:$C$50=$B24),--(OBJEDNÁVKY!$E$8:$E$50&lt;=AC$6),--(OBJEDNÁVKY!$F$8:$F$50&gt;=AC$6),OBJEDNÁVKY!$D$8:$D$50))),"")</f>
        <v>3</v>
      </c>
      <c r="AD24" s="69">
        <f>IFERROR(IF($B24="","",IF(I_CH_CAL=2,SUMPRODUCT(--(OBJEDNÁVKY!$C$8:$C$50=$B24),--(OBJEDNÁVKY!$E$8:$E$50&lt;=AD$6),--(OBJEDNÁVKY!$F$8:$F$50&gt;=AD$6),OBJEDNÁVKY!$D$8:$D$50),INDEX(VYBAVENÍ!$C$8:$C$29, $A24)-SUMPRODUCT(--(OBJEDNÁVKY!$C$8:$C$50=$B24),--(OBJEDNÁVKY!$E$8:$E$50&lt;=AD$6),--(OBJEDNÁVKY!$F$8:$F$50&gt;=AD$6),OBJEDNÁVKY!$D$8:$D$50))),"")</f>
        <v>3</v>
      </c>
      <c r="AE24" s="69">
        <f>IFERROR(IF($B24="","",IF(I_CH_CAL=2,SUMPRODUCT(--(OBJEDNÁVKY!$C$8:$C$50=$B24),--(OBJEDNÁVKY!$E$8:$E$50&lt;=AE$6),--(OBJEDNÁVKY!$F$8:$F$50&gt;=AE$6),OBJEDNÁVKY!$D$8:$D$50),INDEX(VYBAVENÍ!$C$8:$C$29, $A24)-SUMPRODUCT(--(OBJEDNÁVKY!$C$8:$C$50=$B24),--(OBJEDNÁVKY!$E$8:$E$50&lt;=AE$6),--(OBJEDNÁVKY!$F$8:$F$50&gt;=AE$6),OBJEDNÁVKY!$D$8:$D$50))),"")</f>
        <v>3</v>
      </c>
      <c r="AF24" s="69">
        <f>IFERROR(IF($B24="","",IF(I_CH_CAL=2,SUMPRODUCT(--(OBJEDNÁVKY!$C$8:$C$50=$B24),--(OBJEDNÁVKY!$E$8:$E$50&lt;=AF$6),--(OBJEDNÁVKY!$F$8:$F$50&gt;=AF$6),OBJEDNÁVKY!$D$8:$D$50),INDEX(VYBAVENÍ!$C$8:$C$29, $A24)-SUMPRODUCT(--(OBJEDNÁVKY!$C$8:$C$50=$B24),--(OBJEDNÁVKY!$E$8:$E$50&lt;=AF$6),--(OBJEDNÁVKY!$F$8:$F$50&gt;=AF$6),OBJEDNÁVKY!$D$8:$D$50))),"")</f>
        <v>3</v>
      </c>
      <c r="AG24" s="69">
        <f>IFERROR(IF($B24="","",IF(I_CH_CAL=2,SUMPRODUCT(--(OBJEDNÁVKY!$C$8:$C$50=$B24),--(OBJEDNÁVKY!$E$8:$E$50&lt;=AG$6),--(OBJEDNÁVKY!$F$8:$F$50&gt;=AG$6),OBJEDNÁVKY!$D$8:$D$50),INDEX(VYBAVENÍ!$C$8:$C$29, $A24)-SUMPRODUCT(--(OBJEDNÁVKY!$C$8:$C$50=$B24),--(OBJEDNÁVKY!$E$8:$E$50&lt;=AG$6),--(OBJEDNÁVKY!$F$8:$F$50&gt;=AG$6),OBJEDNÁVKY!$D$8:$D$50))),"")</f>
        <v>3</v>
      </c>
    </row>
    <row r="25" spans="1:33" ht="22.7" customHeight="1" x14ac:dyDescent="0.25">
      <c r="A25" s="70">
        <f t="shared" si="2"/>
        <v>18</v>
      </c>
      <c r="B25" s="67" t="str">
        <f t="shared" si="3"/>
        <v>mačky lezecké</v>
      </c>
      <c r="C25" s="69">
        <f>IFERROR(IF($B25="","",IF(I_CH_CAL=2,SUMPRODUCT(--(OBJEDNÁVKY!$C$8:$C$50=$B25),--(OBJEDNÁVKY!$E$8:$E$50&lt;=C$6),--(OBJEDNÁVKY!$F$8:$F$50&gt;=C$6),OBJEDNÁVKY!$D$8:$D$50),INDEX(VYBAVENÍ!$C$8:$C$29, $A25)-SUMPRODUCT(--(OBJEDNÁVKY!$C$8:$C$50=$B25),--(OBJEDNÁVKY!$E$8:$E$50&lt;=C$6),--(OBJEDNÁVKY!$F$8:$F$50&gt;=C$6),OBJEDNÁVKY!$D$8:$D$50))),"")</f>
        <v>1</v>
      </c>
      <c r="D25" s="69">
        <f>IFERROR(IF($B25="","",IF(I_CH_CAL=2,SUMPRODUCT(--(OBJEDNÁVKY!$C$8:$C$50=$B25),--(OBJEDNÁVKY!$E$8:$E$50&lt;=D$6),--(OBJEDNÁVKY!$F$8:$F$50&gt;=D$6),OBJEDNÁVKY!$D$8:$D$50),INDEX(VYBAVENÍ!$C$8:$C$29, $A25)-SUMPRODUCT(--(OBJEDNÁVKY!$C$8:$C$50=$B25),--(OBJEDNÁVKY!$E$8:$E$50&lt;=D$6),--(OBJEDNÁVKY!$F$8:$F$50&gt;=D$6),OBJEDNÁVKY!$D$8:$D$50))),"")</f>
        <v>1</v>
      </c>
      <c r="E25" s="69">
        <f>IFERROR(IF($B25="","",IF(I_CH_CAL=2,SUMPRODUCT(--(OBJEDNÁVKY!$C$8:$C$50=$B25),--(OBJEDNÁVKY!$E$8:$E$50&lt;=E$6),--(OBJEDNÁVKY!$F$8:$F$50&gt;=E$6),OBJEDNÁVKY!$D$8:$D$50),INDEX(VYBAVENÍ!$C$8:$C$29, $A25)-SUMPRODUCT(--(OBJEDNÁVKY!$C$8:$C$50=$B25),--(OBJEDNÁVKY!$E$8:$E$50&lt;=E$6),--(OBJEDNÁVKY!$F$8:$F$50&gt;=E$6),OBJEDNÁVKY!$D$8:$D$50))),"")</f>
        <v>3</v>
      </c>
      <c r="F25" s="69">
        <f>IFERROR(IF($B25="","",IF(I_CH_CAL=2,SUMPRODUCT(--(OBJEDNÁVKY!$C$8:$C$50=$B25),--(OBJEDNÁVKY!$E$8:$E$50&lt;=F$6),--(OBJEDNÁVKY!$F$8:$F$50&gt;=F$6),OBJEDNÁVKY!$D$8:$D$50),INDEX(VYBAVENÍ!$C$8:$C$29, $A25)-SUMPRODUCT(--(OBJEDNÁVKY!$C$8:$C$50=$B25),--(OBJEDNÁVKY!$E$8:$E$50&lt;=F$6),--(OBJEDNÁVKY!$F$8:$F$50&gt;=F$6),OBJEDNÁVKY!$D$8:$D$50))),"")</f>
        <v>3</v>
      </c>
      <c r="G25" s="69">
        <f>IFERROR(IF($B25="","",IF(I_CH_CAL=2,SUMPRODUCT(--(OBJEDNÁVKY!$C$8:$C$50=$B25),--(OBJEDNÁVKY!$E$8:$E$50&lt;=G$6),--(OBJEDNÁVKY!$F$8:$F$50&gt;=G$6),OBJEDNÁVKY!$D$8:$D$50),INDEX(VYBAVENÍ!$C$8:$C$29, $A25)-SUMPRODUCT(--(OBJEDNÁVKY!$C$8:$C$50=$B25),--(OBJEDNÁVKY!$E$8:$E$50&lt;=G$6),--(OBJEDNÁVKY!$F$8:$F$50&gt;=G$6),OBJEDNÁVKY!$D$8:$D$50))),"")</f>
        <v>3</v>
      </c>
      <c r="H25" s="69">
        <f>IFERROR(IF($B25="","",IF(I_CH_CAL=2,SUMPRODUCT(--(OBJEDNÁVKY!$C$8:$C$50=$B25),--(OBJEDNÁVKY!$E$8:$E$50&lt;=H$6),--(OBJEDNÁVKY!$F$8:$F$50&gt;=H$6),OBJEDNÁVKY!$D$8:$D$50),INDEX(VYBAVENÍ!$C$8:$C$29, $A25)-SUMPRODUCT(--(OBJEDNÁVKY!$C$8:$C$50=$B25),--(OBJEDNÁVKY!$E$8:$E$50&lt;=H$6),--(OBJEDNÁVKY!$F$8:$F$50&gt;=H$6),OBJEDNÁVKY!$D$8:$D$50))),"")</f>
        <v>3</v>
      </c>
      <c r="I25" s="69">
        <f>IFERROR(IF($B25="","",IF(I_CH_CAL=2,SUMPRODUCT(--(OBJEDNÁVKY!$C$8:$C$50=$B25),--(OBJEDNÁVKY!$E$8:$E$50&lt;=I$6),--(OBJEDNÁVKY!$F$8:$F$50&gt;=I$6),OBJEDNÁVKY!$D$8:$D$50),INDEX(VYBAVENÍ!$C$8:$C$29, $A25)-SUMPRODUCT(--(OBJEDNÁVKY!$C$8:$C$50=$B25),--(OBJEDNÁVKY!$E$8:$E$50&lt;=I$6),--(OBJEDNÁVKY!$F$8:$F$50&gt;=I$6),OBJEDNÁVKY!$D$8:$D$50))),"")</f>
        <v>3</v>
      </c>
      <c r="J25" s="69">
        <f>IFERROR(IF($B25="","",IF(I_CH_CAL=2,SUMPRODUCT(--(OBJEDNÁVKY!$C$8:$C$50=$B25),--(OBJEDNÁVKY!$E$8:$E$50&lt;=J$6),--(OBJEDNÁVKY!$F$8:$F$50&gt;=J$6),OBJEDNÁVKY!$D$8:$D$50),INDEX(VYBAVENÍ!$C$8:$C$29, $A25)-SUMPRODUCT(--(OBJEDNÁVKY!$C$8:$C$50=$B25),--(OBJEDNÁVKY!$E$8:$E$50&lt;=J$6),--(OBJEDNÁVKY!$F$8:$F$50&gt;=J$6),OBJEDNÁVKY!$D$8:$D$50))),"")</f>
        <v>3</v>
      </c>
      <c r="K25" s="69">
        <f>IFERROR(IF($B25="","",IF(I_CH_CAL=2,SUMPRODUCT(--(OBJEDNÁVKY!$C$8:$C$50=$B25),--(OBJEDNÁVKY!$E$8:$E$50&lt;=K$6),--(OBJEDNÁVKY!$F$8:$F$50&gt;=K$6),OBJEDNÁVKY!$D$8:$D$50),INDEX(VYBAVENÍ!$C$8:$C$29, $A25)-SUMPRODUCT(--(OBJEDNÁVKY!$C$8:$C$50=$B25),--(OBJEDNÁVKY!$E$8:$E$50&lt;=K$6),--(OBJEDNÁVKY!$F$8:$F$50&gt;=K$6),OBJEDNÁVKY!$D$8:$D$50))),"")</f>
        <v>3</v>
      </c>
      <c r="L25" s="69">
        <f>IFERROR(IF($B25="","",IF(I_CH_CAL=2,SUMPRODUCT(--(OBJEDNÁVKY!$C$8:$C$50=$B25),--(OBJEDNÁVKY!$E$8:$E$50&lt;=L$6),--(OBJEDNÁVKY!$F$8:$F$50&gt;=L$6),OBJEDNÁVKY!$D$8:$D$50),INDEX(VYBAVENÍ!$C$8:$C$29, $A25)-SUMPRODUCT(--(OBJEDNÁVKY!$C$8:$C$50=$B25),--(OBJEDNÁVKY!$E$8:$E$50&lt;=L$6),--(OBJEDNÁVKY!$F$8:$F$50&gt;=L$6),OBJEDNÁVKY!$D$8:$D$50))),"")</f>
        <v>3</v>
      </c>
      <c r="M25" s="69">
        <f>IFERROR(IF($B25="","",IF(I_CH_CAL=2,SUMPRODUCT(--(OBJEDNÁVKY!$C$8:$C$50=$B25),--(OBJEDNÁVKY!$E$8:$E$50&lt;=M$6),--(OBJEDNÁVKY!$F$8:$F$50&gt;=M$6),OBJEDNÁVKY!$D$8:$D$50),INDEX(VYBAVENÍ!$C$8:$C$29, $A25)-SUMPRODUCT(--(OBJEDNÁVKY!$C$8:$C$50=$B25),--(OBJEDNÁVKY!$E$8:$E$50&lt;=M$6),--(OBJEDNÁVKY!$F$8:$F$50&gt;=M$6),OBJEDNÁVKY!$D$8:$D$50))),"")</f>
        <v>3</v>
      </c>
      <c r="N25" s="69">
        <f>IFERROR(IF($B25="","",IF(I_CH_CAL=2,SUMPRODUCT(--(OBJEDNÁVKY!$C$8:$C$50=$B25),--(OBJEDNÁVKY!$E$8:$E$50&lt;=N$6),--(OBJEDNÁVKY!$F$8:$F$50&gt;=N$6),OBJEDNÁVKY!$D$8:$D$50),INDEX(VYBAVENÍ!$C$8:$C$29, $A25)-SUMPRODUCT(--(OBJEDNÁVKY!$C$8:$C$50=$B25),--(OBJEDNÁVKY!$E$8:$E$50&lt;=N$6),--(OBJEDNÁVKY!$F$8:$F$50&gt;=N$6),OBJEDNÁVKY!$D$8:$D$50))),"")</f>
        <v>3</v>
      </c>
      <c r="O25" s="69">
        <f>IFERROR(IF($B25="","",IF(I_CH_CAL=2,SUMPRODUCT(--(OBJEDNÁVKY!$C$8:$C$50=$B25),--(OBJEDNÁVKY!$E$8:$E$50&lt;=O$6),--(OBJEDNÁVKY!$F$8:$F$50&gt;=O$6),OBJEDNÁVKY!$D$8:$D$50),INDEX(VYBAVENÍ!$C$8:$C$29, $A25)-SUMPRODUCT(--(OBJEDNÁVKY!$C$8:$C$50=$B25),--(OBJEDNÁVKY!$E$8:$E$50&lt;=O$6),--(OBJEDNÁVKY!$F$8:$F$50&gt;=O$6),OBJEDNÁVKY!$D$8:$D$50))),"")</f>
        <v>3</v>
      </c>
      <c r="P25" s="69">
        <f>IFERROR(IF($B25="","",IF(I_CH_CAL=2,SUMPRODUCT(--(OBJEDNÁVKY!$C$8:$C$50=$B25),--(OBJEDNÁVKY!$E$8:$E$50&lt;=P$6),--(OBJEDNÁVKY!$F$8:$F$50&gt;=P$6),OBJEDNÁVKY!$D$8:$D$50),INDEX(VYBAVENÍ!$C$8:$C$29, $A25)-SUMPRODUCT(--(OBJEDNÁVKY!$C$8:$C$50=$B25),--(OBJEDNÁVKY!$E$8:$E$50&lt;=P$6),--(OBJEDNÁVKY!$F$8:$F$50&gt;=P$6),OBJEDNÁVKY!$D$8:$D$50))),"")</f>
        <v>3</v>
      </c>
      <c r="Q25" s="69">
        <f>IFERROR(IF($B25="","",IF(I_CH_CAL=2,SUMPRODUCT(--(OBJEDNÁVKY!$C$8:$C$50=$B25),--(OBJEDNÁVKY!$E$8:$E$50&lt;=Q$6),--(OBJEDNÁVKY!$F$8:$F$50&gt;=Q$6),OBJEDNÁVKY!$D$8:$D$50),INDEX(VYBAVENÍ!$C$8:$C$29, $A25)-SUMPRODUCT(--(OBJEDNÁVKY!$C$8:$C$50=$B25),--(OBJEDNÁVKY!$E$8:$E$50&lt;=Q$6),--(OBJEDNÁVKY!$F$8:$F$50&gt;=Q$6),OBJEDNÁVKY!$D$8:$D$50))),"")</f>
        <v>3</v>
      </c>
      <c r="R25" s="69">
        <f>IFERROR(IF($B25="","",IF(I_CH_CAL=2,SUMPRODUCT(--(OBJEDNÁVKY!$C$8:$C$50=$B25),--(OBJEDNÁVKY!$E$8:$E$50&lt;=R$6),--(OBJEDNÁVKY!$F$8:$F$50&gt;=R$6),OBJEDNÁVKY!$D$8:$D$50),INDEX(VYBAVENÍ!$C$8:$C$29, $A25)-SUMPRODUCT(--(OBJEDNÁVKY!$C$8:$C$50=$B25),--(OBJEDNÁVKY!$E$8:$E$50&lt;=R$6),--(OBJEDNÁVKY!$F$8:$F$50&gt;=R$6),OBJEDNÁVKY!$D$8:$D$50))),"")</f>
        <v>3</v>
      </c>
      <c r="S25" s="69">
        <f>IFERROR(IF($B25="","",IF(I_CH_CAL=2,SUMPRODUCT(--(OBJEDNÁVKY!$C$8:$C$50=$B25),--(OBJEDNÁVKY!$E$8:$E$50&lt;=S$6),--(OBJEDNÁVKY!$F$8:$F$50&gt;=S$6),OBJEDNÁVKY!$D$8:$D$50),INDEX(VYBAVENÍ!$C$8:$C$29, $A25)-SUMPRODUCT(--(OBJEDNÁVKY!$C$8:$C$50=$B25),--(OBJEDNÁVKY!$E$8:$E$50&lt;=S$6),--(OBJEDNÁVKY!$F$8:$F$50&gt;=S$6),OBJEDNÁVKY!$D$8:$D$50))),"")</f>
        <v>3</v>
      </c>
      <c r="T25" s="69">
        <f>IFERROR(IF($B25="","",IF(I_CH_CAL=2,SUMPRODUCT(--(OBJEDNÁVKY!$C$8:$C$50=$B25),--(OBJEDNÁVKY!$E$8:$E$50&lt;=T$6),--(OBJEDNÁVKY!$F$8:$F$50&gt;=T$6),OBJEDNÁVKY!$D$8:$D$50),INDEX(VYBAVENÍ!$C$8:$C$29, $A25)-SUMPRODUCT(--(OBJEDNÁVKY!$C$8:$C$50=$B25),--(OBJEDNÁVKY!$E$8:$E$50&lt;=T$6),--(OBJEDNÁVKY!$F$8:$F$50&gt;=T$6),OBJEDNÁVKY!$D$8:$D$50))),"")</f>
        <v>3</v>
      </c>
      <c r="U25" s="69">
        <f>IFERROR(IF($B25="","",IF(I_CH_CAL=2,SUMPRODUCT(--(OBJEDNÁVKY!$C$8:$C$50=$B25),--(OBJEDNÁVKY!$E$8:$E$50&lt;=U$6),--(OBJEDNÁVKY!$F$8:$F$50&gt;=U$6),OBJEDNÁVKY!$D$8:$D$50),INDEX(VYBAVENÍ!$C$8:$C$29, $A25)-SUMPRODUCT(--(OBJEDNÁVKY!$C$8:$C$50=$B25),--(OBJEDNÁVKY!$E$8:$E$50&lt;=U$6),--(OBJEDNÁVKY!$F$8:$F$50&gt;=U$6),OBJEDNÁVKY!$D$8:$D$50))),"")</f>
        <v>3</v>
      </c>
      <c r="V25" s="69">
        <f>IFERROR(IF($B25="","",IF(I_CH_CAL=2,SUMPRODUCT(--(OBJEDNÁVKY!$C$8:$C$50=$B25),--(OBJEDNÁVKY!$E$8:$E$50&lt;=V$6),--(OBJEDNÁVKY!$F$8:$F$50&gt;=V$6),OBJEDNÁVKY!$D$8:$D$50),INDEX(VYBAVENÍ!$C$8:$C$29, $A25)-SUMPRODUCT(--(OBJEDNÁVKY!$C$8:$C$50=$B25),--(OBJEDNÁVKY!$E$8:$E$50&lt;=V$6),--(OBJEDNÁVKY!$F$8:$F$50&gt;=V$6),OBJEDNÁVKY!$D$8:$D$50))),"")</f>
        <v>3</v>
      </c>
      <c r="W25" s="69">
        <f>IFERROR(IF($B25="","",IF(I_CH_CAL=2,SUMPRODUCT(--(OBJEDNÁVKY!$C$8:$C$50=$B25),--(OBJEDNÁVKY!$E$8:$E$50&lt;=W$6),--(OBJEDNÁVKY!$F$8:$F$50&gt;=W$6),OBJEDNÁVKY!$D$8:$D$50),INDEX(VYBAVENÍ!$C$8:$C$29, $A25)-SUMPRODUCT(--(OBJEDNÁVKY!$C$8:$C$50=$B25),--(OBJEDNÁVKY!$E$8:$E$50&lt;=W$6),--(OBJEDNÁVKY!$F$8:$F$50&gt;=W$6),OBJEDNÁVKY!$D$8:$D$50))),"")</f>
        <v>3</v>
      </c>
      <c r="X25" s="69">
        <f>IFERROR(IF($B25="","",IF(I_CH_CAL=2,SUMPRODUCT(--(OBJEDNÁVKY!$C$8:$C$50=$B25),--(OBJEDNÁVKY!$E$8:$E$50&lt;=X$6),--(OBJEDNÁVKY!$F$8:$F$50&gt;=X$6),OBJEDNÁVKY!$D$8:$D$50),INDEX(VYBAVENÍ!$C$8:$C$29, $A25)-SUMPRODUCT(--(OBJEDNÁVKY!$C$8:$C$50=$B25),--(OBJEDNÁVKY!$E$8:$E$50&lt;=X$6),--(OBJEDNÁVKY!$F$8:$F$50&gt;=X$6),OBJEDNÁVKY!$D$8:$D$50))),"")</f>
        <v>3</v>
      </c>
      <c r="Y25" s="69">
        <f>IFERROR(IF($B25="","",IF(I_CH_CAL=2,SUMPRODUCT(--(OBJEDNÁVKY!$C$8:$C$50=$B25),--(OBJEDNÁVKY!$E$8:$E$50&lt;=Y$6),--(OBJEDNÁVKY!$F$8:$F$50&gt;=Y$6),OBJEDNÁVKY!$D$8:$D$50),INDEX(VYBAVENÍ!$C$8:$C$29, $A25)-SUMPRODUCT(--(OBJEDNÁVKY!$C$8:$C$50=$B25),--(OBJEDNÁVKY!$E$8:$E$50&lt;=Y$6),--(OBJEDNÁVKY!$F$8:$F$50&gt;=Y$6),OBJEDNÁVKY!$D$8:$D$50))),"")</f>
        <v>3</v>
      </c>
      <c r="Z25" s="69">
        <f>IFERROR(IF($B25="","",IF(I_CH_CAL=2,SUMPRODUCT(--(OBJEDNÁVKY!$C$8:$C$50=$B25),--(OBJEDNÁVKY!$E$8:$E$50&lt;=Z$6),--(OBJEDNÁVKY!$F$8:$F$50&gt;=Z$6),OBJEDNÁVKY!$D$8:$D$50),INDEX(VYBAVENÍ!$C$8:$C$29, $A25)-SUMPRODUCT(--(OBJEDNÁVKY!$C$8:$C$50=$B25),--(OBJEDNÁVKY!$E$8:$E$50&lt;=Z$6),--(OBJEDNÁVKY!$F$8:$F$50&gt;=Z$6),OBJEDNÁVKY!$D$8:$D$50))),"")</f>
        <v>3</v>
      </c>
      <c r="AA25" s="69">
        <f>IFERROR(IF($B25="","",IF(I_CH_CAL=2,SUMPRODUCT(--(OBJEDNÁVKY!$C$8:$C$50=$B25),--(OBJEDNÁVKY!$E$8:$E$50&lt;=AA$6),--(OBJEDNÁVKY!$F$8:$F$50&gt;=AA$6),OBJEDNÁVKY!$D$8:$D$50),INDEX(VYBAVENÍ!$C$8:$C$29, $A25)-SUMPRODUCT(--(OBJEDNÁVKY!$C$8:$C$50=$B25),--(OBJEDNÁVKY!$E$8:$E$50&lt;=AA$6),--(OBJEDNÁVKY!$F$8:$F$50&gt;=AA$6),OBJEDNÁVKY!$D$8:$D$50))),"")</f>
        <v>3</v>
      </c>
      <c r="AB25" s="69">
        <f>IFERROR(IF($B25="","",IF(I_CH_CAL=2,SUMPRODUCT(--(OBJEDNÁVKY!$C$8:$C$50=$B25),--(OBJEDNÁVKY!$E$8:$E$50&lt;=AB$6),--(OBJEDNÁVKY!$F$8:$F$50&gt;=AB$6),OBJEDNÁVKY!$D$8:$D$50),INDEX(VYBAVENÍ!$C$8:$C$29, $A25)-SUMPRODUCT(--(OBJEDNÁVKY!$C$8:$C$50=$B25),--(OBJEDNÁVKY!$E$8:$E$50&lt;=AB$6),--(OBJEDNÁVKY!$F$8:$F$50&gt;=AB$6),OBJEDNÁVKY!$D$8:$D$50))),"")</f>
        <v>3</v>
      </c>
      <c r="AC25" s="69">
        <f>IFERROR(IF($B25="","",IF(I_CH_CAL=2,SUMPRODUCT(--(OBJEDNÁVKY!$C$8:$C$50=$B25),--(OBJEDNÁVKY!$E$8:$E$50&lt;=AC$6),--(OBJEDNÁVKY!$F$8:$F$50&gt;=AC$6),OBJEDNÁVKY!$D$8:$D$50),INDEX(VYBAVENÍ!$C$8:$C$29, $A25)-SUMPRODUCT(--(OBJEDNÁVKY!$C$8:$C$50=$B25),--(OBJEDNÁVKY!$E$8:$E$50&lt;=AC$6),--(OBJEDNÁVKY!$F$8:$F$50&gt;=AC$6),OBJEDNÁVKY!$D$8:$D$50))),"")</f>
        <v>3</v>
      </c>
      <c r="AD25" s="69">
        <f>IFERROR(IF($B25="","",IF(I_CH_CAL=2,SUMPRODUCT(--(OBJEDNÁVKY!$C$8:$C$50=$B25),--(OBJEDNÁVKY!$E$8:$E$50&lt;=AD$6),--(OBJEDNÁVKY!$F$8:$F$50&gt;=AD$6),OBJEDNÁVKY!$D$8:$D$50),INDEX(VYBAVENÍ!$C$8:$C$29, $A25)-SUMPRODUCT(--(OBJEDNÁVKY!$C$8:$C$50=$B25),--(OBJEDNÁVKY!$E$8:$E$50&lt;=AD$6),--(OBJEDNÁVKY!$F$8:$F$50&gt;=AD$6),OBJEDNÁVKY!$D$8:$D$50))),"")</f>
        <v>3</v>
      </c>
      <c r="AE25" s="69">
        <f>IFERROR(IF($B25="","",IF(I_CH_CAL=2,SUMPRODUCT(--(OBJEDNÁVKY!$C$8:$C$50=$B25),--(OBJEDNÁVKY!$E$8:$E$50&lt;=AE$6),--(OBJEDNÁVKY!$F$8:$F$50&gt;=AE$6),OBJEDNÁVKY!$D$8:$D$50),INDEX(VYBAVENÍ!$C$8:$C$29, $A25)-SUMPRODUCT(--(OBJEDNÁVKY!$C$8:$C$50=$B25),--(OBJEDNÁVKY!$E$8:$E$50&lt;=AE$6),--(OBJEDNÁVKY!$F$8:$F$50&gt;=AE$6),OBJEDNÁVKY!$D$8:$D$50))),"")</f>
        <v>3</v>
      </c>
      <c r="AF25" s="69">
        <f>IFERROR(IF($B25="","",IF(I_CH_CAL=2,SUMPRODUCT(--(OBJEDNÁVKY!$C$8:$C$50=$B25),--(OBJEDNÁVKY!$E$8:$E$50&lt;=AF$6),--(OBJEDNÁVKY!$F$8:$F$50&gt;=AF$6),OBJEDNÁVKY!$D$8:$D$50),INDEX(VYBAVENÍ!$C$8:$C$29, $A25)-SUMPRODUCT(--(OBJEDNÁVKY!$C$8:$C$50=$B25),--(OBJEDNÁVKY!$E$8:$E$50&lt;=AF$6),--(OBJEDNÁVKY!$F$8:$F$50&gt;=AF$6),OBJEDNÁVKY!$D$8:$D$50))),"")</f>
        <v>3</v>
      </c>
      <c r="AG25" s="69">
        <f>IFERROR(IF($B25="","",IF(I_CH_CAL=2,SUMPRODUCT(--(OBJEDNÁVKY!$C$8:$C$50=$B25),--(OBJEDNÁVKY!$E$8:$E$50&lt;=AG$6),--(OBJEDNÁVKY!$F$8:$F$50&gt;=AG$6),OBJEDNÁVKY!$D$8:$D$50),INDEX(VYBAVENÍ!$C$8:$C$29, $A25)-SUMPRODUCT(--(OBJEDNÁVKY!$C$8:$C$50=$B25),--(OBJEDNÁVKY!$E$8:$E$50&lt;=AG$6),--(OBJEDNÁVKY!$F$8:$F$50&gt;=AG$6),OBJEDNÁVKY!$D$8:$D$50))),"")</f>
        <v>3</v>
      </c>
    </row>
    <row r="26" spans="1:33" ht="22.7" customHeight="1" x14ac:dyDescent="0.25">
      <c r="A26" s="70">
        <f t="shared" si="2"/>
        <v>19</v>
      </c>
      <c r="B26" s="67" t="str">
        <f t="shared" si="3"/>
        <v>stan pro 3</v>
      </c>
      <c r="C26" s="69">
        <f>IFERROR(IF($B26="","",IF(I_CH_CAL=2,SUMPRODUCT(--(OBJEDNÁVKY!$C$8:$C$50=$B26),--(OBJEDNÁVKY!$E$8:$E$50&lt;=C$6),--(OBJEDNÁVKY!$F$8:$F$50&gt;=C$6),OBJEDNÁVKY!$D$8:$D$50),INDEX(VYBAVENÍ!$C$8:$C$29, $A26)-SUMPRODUCT(--(OBJEDNÁVKY!$C$8:$C$50=$B26),--(OBJEDNÁVKY!$E$8:$E$50&lt;=C$6),--(OBJEDNÁVKY!$F$8:$F$50&gt;=C$6),OBJEDNÁVKY!$D$8:$D$50))),"")</f>
        <v>1</v>
      </c>
      <c r="D26" s="69">
        <f>IFERROR(IF($B26="","",IF(I_CH_CAL=2,SUMPRODUCT(--(OBJEDNÁVKY!$C$8:$C$50=$B26),--(OBJEDNÁVKY!$E$8:$E$50&lt;=D$6),--(OBJEDNÁVKY!$F$8:$F$50&gt;=D$6),OBJEDNÁVKY!$D$8:$D$50),INDEX(VYBAVENÍ!$C$8:$C$29, $A26)-SUMPRODUCT(--(OBJEDNÁVKY!$C$8:$C$50=$B26),--(OBJEDNÁVKY!$E$8:$E$50&lt;=D$6),--(OBJEDNÁVKY!$F$8:$F$50&gt;=D$6),OBJEDNÁVKY!$D$8:$D$50))),"")</f>
        <v>1</v>
      </c>
      <c r="E26" s="69">
        <f>IFERROR(IF($B26="","",IF(I_CH_CAL=2,SUMPRODUCT(--(OBJEDNÁVKY!$C$8:$C$50=$B26),--(OBJEDNÁVKY!$E$8:$E$50&lt;=E$6),--(OBJEDNÁVKY!$F$8:$F$50&gt;=E$6),OBJEDNÁVKY!$D$8:$D$50),INDEX(VYBAVENÍ!$C$8:$C$29, $A26)-SUMPRODUCT(--(OBJEDNÁVKY!$C$8:$C$50=$B26),--(OBJEDNÁVKY!$E$8:$E$50&lt;=E$6),--(OBJEDNÁVKY!$F$8:$F$50&gt;=E$6),OBJEDNÁVKY!$D$8:$D$50))),"")</f>
        <v>1</v>
      </c>
      <c r="F26" s="69">
        <f>IFERROR(IF($B26="","",IF(I_CH_CAL=2,SUMPRODUCT(--(OBJEDNÁVKY!$C$8:$C$50=$B26),--(OBJEDNÁVKY!$E$8:$E$50&lt;=F$6),--(OBJEDNÁVKY!$F$8:$F$50&gt;=F$6),OBJEDNÁVKY!$D$8:$D$50),INDEX(VYBAVENÍ!$C$8:$C$29, $A26)-SUMPRODUCT(--(OBJEDNÁVKY!$C$8:$C$50=$B26),--(OBJEDNÁVKY!$E$8:$E$50&lt;=F$6),--(OBJEDNÁVKY!$F$8:$F$50&gt;=F$6),OBJEDNÁVKY!$D$8:$D$50))),"")</f>
        <v>1</v>
      </c>
      <c r="G26" s="69">
        <f>IFERROR(IF($B26="","",IF(I_CH_CAL=2,SUMPRODUCT(--(OBJEDNÁVKY!$C$8:$C$50=$B26),--(OBJEDNÁVKY!$E$8:$E$50&lt;=G$6),--(OBJEDNÁVKY!$F$8:$F$50&gt;=G$6),OBJEDNÁVKY!$D$8:$D$50),INDEX(VYBAVENÍ!$C$8:$C$29, $A26)-SUMPRODUCT(--(OBJEDNÁVKY!$C$8:$C$50=$B26),--(OBJEDNÁVKY!$E$8:$E$50&lt;=G$6),--(OBJEDNÁVKY!$F$8:$F$50&gt;=G$6),OBJEDNÁVKY!$D$8:$D$50))),"")</f>
        <v>1</v>
      </c>
      <c r="H26" s="69">
        <f>IFERROR(IF($B26="","",IF(I_CH_CAL=2,SUMPRODUCT(--(OBJEDNÁVKY!$C$8:$C$50=$B26),--(OBJEDNÁVKY!$E$8:$E$50&lt;=H$6),--(OBJEDNÁVKY!$F$8:$F$50&gt;=H$6),OBJEDNÁVKY!$D$8:$D$50),INDEX(VYBAVENÍ!$C$8:$C$29, $A26)-SUMPRODUCT(--(OBJEDNÁVKY!$C$8:$C$50=$B26),--(OBJEDNÁVKY!$E$8:$E$50&lt;=H$6),--(OBJEDNÁVKY!$F$8:$F$50&gt;=H$6),OBJEDNÁVKY!$D$8:$D$50))),"")</f>
        <v>1</v>
      </c>
      <c r="I26" s="69">
        <f>IFERROR(IF($B26="","",IF(I_CH_CAL=2,SUMPRODUCT(--(OBJEDNÁVKY!$C$8:$C$50=$B26),--(OBJEDNÁVKY!$E$8:$E$50&lt;=I$6),--(OBJEDNÁVKY!$F$8:$F$50&gt;=I$6),OBJEDNÁVKY!$D$8:$D$50),INDEX(VYBAVENÍ!$C$8:$C$29, $A26)-SUMPRODUCT(--(OBJEDNÁVKY!$C$8:$C$50=$B26),--(OBJEDNÁVKY!$E$8:$E$50&lt;=I$6),--(OBJEDNÁVKY!$F$8:$F$50&gt;=I$6),OBJEDNÁVKY!$D$8:$D$50))),"")</f>
        <v>1</v>
      </c>
      <c r="J26" s="69">
        <f>IFERROR(IF($B26="","",IF(I_CH_CAL=2,SUMPRODUCT(--(OBJEDNÁVKY!$C$8:$C$50=$B26),--(OBJEDNÁVKY!$E$8:$E$50&lt;=J$6),--(OBJEDNÁVKY!$F$8:$F$50&gt;=J$6),OBJEDNÁVKY!$D$8:$D$50),INDEX(VYBAVENÍ!$C$8:$C$29, $A26)-SUMPRODUCT(--(OBJEDNÁVKY!$C$8:$C$50=$B26),--(OBJEDNÁVKY!$E$8:$E$50&lt;=J$6),--(OBJEDNÁVKY!$F$8:$F$50&gt;=J$6),OBJEDNÁVKY!$D$8:$D$50))),"")</f>
        <v>1</v>
      </c>
      <c r="K26" s="69">
        <f>IFERROR(IF($B26="","",IF(I_CH_CAL=2,SUMPRODUCT(--(OBJEDNÁVKY!$C$8:$C$50=$B26),--(OBJEDNÁVKY!$E$8:$E$50&lt;=K$6),--(OBJEDNÁVKY!$F$8:$F$50&gt;=K$6),OBJEDNÁVKY!$D$8:$D$50),INDEX(VYBAVENÍ!$C$8:$C$29, $A26)-SUMPRODUCT(--(OBJEDNÁVKY!$C$8:$C$50=$B26),--(OBJEDNÁVKY!$E$8:$E$50&lt;=K$6),--(OBJEDNÁVKY!$F$8:$F$50&gt;=K$6),OBJEDNÁVKY!$D$8:$D$50))),"")</f>
        <v>1</v>
      </c>
      <c r="L26" s="69">
        <f>IFERROR(IF($B26="","",IF(I_CH_CAL=2,SUMPRODUCT(--(OBJEDNÁVKY!$C$8:$C$50=$B26),--(OBJEDNÁVKY!$E$8:$E$50&lt;=L$6),--(OBJEDNÁVKY!$F$8:$F$50&gt;=L$6),OBJEDNÁVKY!$D$8:$D$50),INDEX(VYBAVENÍ!$C$8:$C$29, $A26)-SUMPRODUCT(--(OBJEDNÁVKY!$C$8:$C$50=$B26),--(OBJEDNÁVKY!$E$8:$E$50&lt;=L$6),--(OBJEDNÁVKY!$F$8:$F$50&gt;=L$6),OBJEDNÁVKY!$D$8:$D$50))),"")</f>
        <v>1</v>
      </c>
      <c r="M26" s="69">
        <f>IFERROR(IF($B26="","",IF(I_CH_CAL=2,SUMPRODUCT(--(OBJEDNÁVKY!$C$8:$C$50=$B26),--(OBJEDNÁVKY!$E$8:$E$50&lt;=M$6),--(OBJEDNÁVKY!$F$8:$F$50&gt;=M$6),OBJEDNÁVKY!$D$8:$D$50),INDEX(VYBAVENÍ!$C$8:$C$29, $A26)-SUMPRODUCT(--(OBJEDNÁVKY!$C$8:$C$50=$B26),--(OBJEDNÁVKY!$E$8:$E$50&lt;=M$6),--(OBJEDNÁVKY!$F$8:$F$50&gt;=M$6),OBJEDNÁVKY!$D$8:$D$50))),"")</f>
        <v>1</v>
      </c>
      <c r="N26" s="69">
        <f>IFERROR(IF($B26="","",IF(I_CH_CAL=2,SUMPRODUCT(--(OBJEDNÁVKY!$C$8:$C$50=$B26),--(OBJEDNÁVKY!$E$8:$E$50&lt;=N$6),--(OBJEDNÁVKY!$F$8:$F$50&gt;=N$6),OBJEDNÁVKY!$D$8:$D$50),INDEX(VYBAVENÍ!$C$8:$C$29, $A26)-SUMPRODUCT(--(OBJEDNÁVKY!$C$8:$C$50=$B26),--(OBJEDNÁVKY!$E$8:$E$50&lt;=N$6),--(OBJEDNÁVKY!$F$8:$F$50&gt;=N$6),OBJEDNÁVKY!$D$8:$D$50))),"")</f>
        <v>1</v>
      </c>
      <c r="O26" s="69">
        <f>IFERROR(IF($B26="","",IF(I_CH_CAL=2,SUMPRODUCT(--(OBJEDNÁVKY!$C$8:$C$50=$B26),--(OBJEDNÁVKY!$E$8:$E$50&lt;=O$6),--(OBJEDNÁVKY!$F$8:$F$50&gt;=O$6),OBJEDNÁVKY!$D$8:$D$50),INDEX(VYBAVENÍ!$C$8:$C$29, $A26)-SUMPRODUCT(--(OBJEDNÁVKY!$C$8:$C$50=$B26),--(OBJEDNÁVKY!$E$8:$E$50&lt;=O$6),--(OBJEDNÁVKY!$F$8:$F$50&gt;=O$6),OBJEDNÁVKY!$D$8:$D$50))),"")</f>
        <v>1</v>
      </c>
      <c r="P26" s="69">
        <f>IFERROR(IF($B26="","",IF(I_CH_CAL=2,SUMPRODUCT(--(OBJEDNÁVKY!$C$8:$C$50=$B26),--(OBJEDNÁVKY!$E$8:$E$50&lt;=P$6),--(OBJEDNÁVKY!$F$8:$F$50&gt;=P$6),OBJEDNÁVKY!$D$8:$D$50),INDEX(VYBAVENÍ!$C$8:$C$29, $A26)-SUMPRODUCT(--(OBJEDNÁVKY!$C$8:$C$50=$B26),--(OBJEDNÁVKY!$E$8:$E$50&lt;=P$6),--(OBJEDNÁVKY!$F$8:$F$50&gt;=P$6),OBJEDNÁVKY!$D$8:$D$50))),"")</f>
        <v>1</v>
      </c>
      <c r="Q26" s="69">
        <f>IFERROR(IF($B26="","",IF(I_CH_CAL=2,SUMPRODUCT(--(OBJEDNÁVKY!$C$8:$C$50=$B26),--(OBJEDNÁVKY!$E$8:$E$50&lt;=Q$6),--(OBJEDNÁVKY!$F$8:$F$50&gt;=Q$6),OBJEDNÁVKY!$D$8:$D$50),INDEX(VYBAVENÍ!$C$8:$C$29, $A26)-SUMPRODUCT(--(OBJEDNÁVKY!$C$8:$C$50=$B26),--(OBJEDNÁVKY!$E$8:$E$50&lt;=Q$6),--(OBJEDNÁVKY!$F$8:$F$50&gt;=Q$6),OBJEDNÁVKY!$D$8:$D$50))),"")</f>
        <v>1</v>
      </c>
      <c r="R26" s="69">
        <f>IFERROR(IF($B26="","",IF(I_CH_CAL=2,SUMPRODUCT(--(OBJEDNÁVKY!$C$8:$C$50=$B26),--(OBJEDNÁVKY!$E$8:$E$50&lt;=R$6),--(OBJEDNÁVKY!$F$8:$F$50&gt;=R$6),OBJEDNÁVKY!$D$8:$D$50),INDEX(VYBAVENÍ!$C$8:$C$29, $A26)-SUMPRODUCT(--(OBJEDNÁVKY!$C$8:$C$50=$B26),--(OBJEDNÁVKY!$E$8:$E$50&lt;=R$6),--(OBJEDNÁVKY!$F$8:$F$50&gt;=R$6),OBJEDNÁVKY!$D$8:$D$50))),"")</f>
        <v>1</v>
      </c>
      <c r="S26" s="69">
        <f>IFERROR(IF($B26="","",IF(I_CH_CAL=2,SUMPRODUCT(--(OBJEDNÁVKY!$C$8:$C$50=$B26),--(OBJEDNÁVKY!$E$8:$E$50&lt;=S$6),--(OBJEDNÁVKY!$F$8:$F$50&gt;=S$6),OBJEDNÁVKY!$D$8:$D$50),INDEX(VYBAVENÍ!$C$8:$C$29, $A26)-SUMPRODUCT(--(OBJEDNÁVKY!$C$8:$C$50=$B26),--(OBJEDNÁVKY!$E$8:$E$50&lt;=S$6),--(OBJEDNÁVKY!$F$8:$F$50&gt;=S$6),OBJEDNÁVKY!$D$8:$D$50))),"")</f>
        <v>1</v>
      </c>
      <c r="T26" s="69">
        <f>IFERROR(IF($B26="","",IF(I_CH_CAL=2,SUMPRODUCT(--(OBJEDNÁVKY!$C$8:$C$50=$B26),--(OBJEDNÁVKY!$E$8:$E$50&lt;=T$6),--(OBJEDNÁVKY!$F$8:$F$50&gt;=T$6),OBJEDNÁVKY!$D$8:$D$50),INDEX(VYBAVENÍ!$C$8:$C$29, $A26)-SUMPRODUCT(--(OBJEDNÁVKY!$C$8:$C$50=$B26),--(OBJEDNÁVKY!$E$8:$E$50&lt;=T$6),--(OBJEDNÁVKY!$F$8:$F$50&gt;=T$6),OBJEDNÁVKY!$D$8:$D$50))),"")</f>
        <v>1</v>
      </c>
      <c r="U26" s="69">
        <f>IFERROR(IF($B26="","",IF(I_CH_CAL=2,SUMPRODUCT(--(OBJEDNÁVKY!$C$8:$C$50=$B26),--(OBJEDNÁVKY!$E$8:$E$50&lt;=U$6),--(OBJEDNÁVKY!$F$8:$F$50&gt;=U$6),OBJEDNÁVKY!$D$8:$D$50),INDEX(VYBAVENÍ!$C$8:$C$29, $A26)-SUMPRODUCT(--(OBJEDNÁVKY!$C$8:$C$50=$B26),--(OBJEDNÁVKY!$E$8:$E$50&lt;=U$6),--(OBJEDNÁVKY!$F$8:$F$50&gt;=U$6),OBJEDNÁVKY!$D$8:$D$50))),"")</f>
        <v>1</v>
      </c>
      <c r="V26" s="69">
        <f>IFERROR(IF($B26="","",IF(I_CH_CAL=2,SUMPRODUCT(--(OBJEDNÁVKY!$C$8:$C$50=$B26),--(OBJEDNÁVKY!$E$8:$E$50&lt;=V$6),--(OBJEDNÁVKY!$F$8:$F$50&gt;=V$6),OBJEDNÁVKY!$D$8:$D$50),INDEX(VYBAVENÍ!$C$8:$C$29, $A26)-SUMPRODUCT(--(OBJEDNÁVKY!$C$8:$C$50=$B26),--(OBJEDNÁVKY!$E$8:$E$50&lt;=V$6),--(OBJEDNÁVKY!$F$8:$F$50&gt;=V$6),OBJEDNÁVKY!$D$8:$D$50))),"")</f>
        <v>1</v>
      </c>
      <c r="W26" s="69">
        <f>IFERROR(IF($B26="","",IF(I_CH_CAL=2,SUMPRODUCT(--(OBJEDNÁVKY!$C$8:$C$50=$B26),--(OBJEDNÁVKY!$E$8:$E$50&lt;=W$6),--(OBJEDNÁVKY!$F$8:$F$50&gt;=W$6),OBJEDNÁVKY!$D$8:$D$50),INDEX(VYBAVENÍ!$C$8:$C$29, $A26)-SUMPRODUCT(--(OBJEDNÁVKY!$C$8:$C$50=$B26),--(OBJEDNÁVKY!$E$8:$E$50&lt;=W$6),--(OBJEDNÁVKY!$F$8:$F$50&gt;=W$6),OBJEDNÁVKY!$D$8:$D$50))),"")</f>
        <v>1</v>
      </c>
      <c r="X26" s="69">
        <f>IFERROR(IF($B26="","",IF(I_CH_CAL=2,SUMPRODUCT(--(OBJEDNÁVKY!$C$8:$C$50=$B26),--(OBJEDNÁVKY!$E$8:$E$50&lt;=X$6),--(OBJEDNÁVKY!$F$8:$F$50&gt;=X$6),OBJEDNÁVKY!$D$8:$D$50),INDEX(VYBAVENÍ!$C$8:$C$29, $A26)-SUMPRODUCT(--(OBJEDNÁVKY!$C$8:$C$50=$B26),--(OBJEDNÁVKY!$E$8:$E$50&lt;=X$6),--(OBJEDNÁVKY!$F$8:$F$50&gt;=X$6),OBJEDNÁVKY!$D$8:$D$50))),"")</f>
        <v>1</v>
      </c>
      <c r="Y26" s="69">
        <f>IFERROR(IF($B26="","",IF(I_CH_CAL=2,SUMPRODUCT(--(OBJEDNÁVKY!$C$8:$C$50=$B26),--(OBJEDNÁVKY!$E$8:$E$50&lt;=Y$6),--(OBJEDNÁVKY!$F$8:$F$50&gt;=Y$6),OBJEDNÁVKY!$D$8:$D$50),INDEX(VYBAVENÍ!$C$8:$C$29, $A26)-SUMPRODUCT(--(OBJEDNÁVKY!$C$8:$C$50=$B26),--(OBJEDNÁVKY!$E$8:$E$50&lt;=Y$6),--(OBJEDNÁVKY!$F$8:$F$50&gt;=Y$6),OBJEDNÁVKY!$D$8:$D$50))),"")</f>
        <v>1</v>
      </c>
      <c r="Z26" s="69">
        <f>IFERROR(IF($B26="","",IF(I_CH_CAL=2,SUMPRODUCT(--(OBJEDNÁVKY!$C$8:$C$50=$B26),--(OBJEDNÁVKY!$E$8:$E$50&lt;=Z$6),--(OBJEDNÁVKY!$F$8:$F$50&gt;=Z$6),OBJEDNÁVKY!$D$8:$D$50),INDEX(VYBAVENÍ!$C$8:$C$29, $A26)-SUMPRODUCT(--(OBJEDNÁVKY!$C$8:$C$50=$B26),--(OBJEDNÁVKY!$E$8:$E$50&lt;=Z$6),--(OBJEDNÁVKY!$F$8:$F$50&gt;=Z$6),OBJEDNÁVKY!$D$8:$D$50))),"")</f>
        <v>1</v>
      </c>
      <c r="AA26" s="69">
        <f>IFERROR(IF($B26="","",IF(I_CH_CAL=2,SUMPRODUCT(--(OBJEDNÁVKY!$C$8:$C$50=$B26),--(OBJEDNÁVKY!$E$8:$E$50&lt;=AA$6),--(OBJEDNÁVKY!$F$8:$F$50&gt;=AA$6),OBJEDNÁVKY!$D$8:$D$50),INDEX(VYBAVENÍ!$C$8:$C$29, $A26)-SUMPRODUCT(--(OBJEDNÁVKY!$C$8:$C$50=$B26),--(OBJEDNÁVKY!$E$8:$E$50&lt;=AA$6),--(OBJEDNÁVKY!$F$8:$F$50&gt;=AA$6),OBJEDNÁVKY!$D$8:$D$50))),"")</f>
        <v>1</v>
      </c>
      <c r="AB26" s="69">
        <f>IFERROR(IF($B26="","",IF(I_CH_CAL=2,SUMPRODUCT(--(OBJEDNÁVKY!$C$8:$C$50=$B26),--(OBJEDNÁVKY!$E$8:$E$50&lt;=AB$6),--(OBJEDNÁVKY!$F$8:$F$50&gt;=AB$6),OBJEDNÁVKY!$D$8:$D$50),INDEX(VYBAVENÍ!$C$8:$C$29, $A26)-SUMPRODUCT(--(OBJEDNÁVKY!$C$8:$C$50=$B26),--(OBJEDNÁVKY!$E$8:$E$50&lt;=AB$6),--(OBJEDNÁVKY!$F$8:$F$50&gt;=AB$6),OBJEDNÁVKY!$D$8:$D$50))),"")</f>
        <v>1</v>
      </c>
      <c r="AC26" s="69">
        <f>IFERROR(IF($B26="","",IF(I_CH_CAL=2,SUMPRODUCT(--(OBJEDNÁVKY!$C$8:$C$50=$B26),--(OBJEDNÁVKY!$E$8:$E$50&lt;=AC$6),--(OBJEDNÁVKY!$F$8:$F$50&gt;=AC$6),OBJEDNÁVKY!$D$8:$D$50),INDEX(VYBAVENÍ!$C$8:$C$29, $A26)-SUMPRODUCT(--(OBJEDNÁVKY!$C$8:$C$50=$B26),--(OBJEDNÁVKY!$E$8:$E$50&lt;=AC$6),--(OBJEDNÁVKY!$F$8:$F$50&gt;=AC$6),OBJEDNÁVKY!$D$8:$D$50))),"")</f>
        <v>1</v>
      </c>
      <c r="AD26" s="69">
        <f>IFERROR(IF($B26="","",IF(I_CH_CAL=2,SUMPRODUCT(--(OBJEDNÁVKY!$C$8:$C$50=$B26),--(OBJEDNÁVKY!$E$8:$E$50&lt;=AD$6),--(OBJEDNÁVKY!$F$8:$F$50&gt;=AD$6),OBJEDNÁVKY!$D$8:$D$50),INDEX(VYBAVENÍ!$C$8:$C$29, $A26)-SUMPRODUCT(--(OBJEDNÁVKY!$C$8:$C$50=$B26),--(OBJEDNÁVKY!$E$8:$E$50&lt;=AD$6),--(OBJEDNÁVKY!$F$8:$F$50&gt;=AD$6),OBJEDNÁVKY!$D$8:$D$50))),"")</f>
        <v>1</v>
      </c>
      <c r="AE26" s="69">
        <f>IFERROR(IF($B26="","",IF(I_CH_CAL=2,SUMPRODUCT(--(OBJEDNÁVKY!$C$8:$C$50=$B26),--(OBJEDNÁVKY!$E$8:$E$50&lt;=AE$6),--(OBJEDNÁVKY!$F$8:$F$50&gt;=AE$6),OBJEDNÁVKY!$D$8:$D$50),INDEX(VYBAVENÍ!$C$8:$C$29, $A26)-SUMPRODUCT(--(OBJEDNÁVKY!$C$8:$C$50=$B26),--(OBJEDNÁVKY!$E$8:$E$50&lt;=AE$6),--(OBJEDNÁVKY!$F$8:$F$50&gt;=AE$6),OBJEDNÁVKY!$D$8:$D$50))),"")</f>
        <v>1</v>
      </c>
      <c r="AF26" s="69">
        <f>IFERROR(IF($B26="","",IF(I_CH_CAL=2,SUMPRODUCT(--(OBJEDNÁVKY!$C$8:$C$50=$B26),--(OBJEDNÁVKY!$E$8:$E$50&lt;=AF$6),--(OBJEDNÁVKY!$F$8:$F$50&gt;=AF$6),OBJEDNÁVKY!$D$8:$D$50),INDEX(VYBAVENÍ!$C$8:$C$29, $A26)-SUMPRODUCT(--(OBJEDNÁVKY!$C$8:$C$50=$B26),--(OBJEDNÁVKY!$E$8:$E$50&lt;=AF$6),--(OBJEDNÁVKY!$F$8:$F$50&gt;=AF$6),OBJEDNÁVKY!$D$8:$D$50))),"")</f>
        <v>1</v>
      </c>
      <c r="AG26" s="69">
        <f>IFERROR(IF($B26="","",IF(I_CH_CAL=2,SUMPRODUCT(--(OBJEDNÁVKY!$C$8:$C$50=$B26),--(OBJEDNÁVKY!$E$8:$E$50&lt;=AG$6),--(OBJEDNÁVKY!$F$8:$F$50&gt;=AG$6),OBJEDNÁVKY!$D$8:$D$50),INDEX(VYBAVENÍ!$C$8:$C$29, $A26)-SUMPRODUCT(--(OBJEDNÁVKY!$C$8:$C$50=$B26),--(OBJEDNÁVKY!$E$8:$E$50&lt;=AG$6),--(OBJEDNÁVKY!$F$8:$F$50&gt;=AG$6),OBJEDNÁVKY!$D$8:$D$50))),"")</f>
        <v>1</v>
      </c>
    </row>
    <row r="27" spans="1:33" ht="22.7" customHeight="1" x14ac:dyDescent="0.25">
      <c r="A27" s="70">
        <f t="shared" si="2"/>
        <v>20</v>
      </c>
      <c r="B27" s="67" t="str">
        <f t="shared" si="3"/>
        <v>stan pro 4</v>
      </c>
      <c r="C27" s="69">
        <f>IFERROR(IF($B27="","",IF(I_CH_CAL=2,SUMPRODUCT(--(OBJEDNÁVKY!$C$8:$C$50=$B27),--(OBJEDNÁVKY!$E$8:$E$50&lt;=C$6),--(OBJEDNÁVKY!$F$8:$F$50&gt;=C$6),OBJEDNÁVKY!$D$8:$D$50),INDEX(VYBAVENÍ!$C$8:$C$29, $A27)-SUMPRODUCT(--(OBJEDNÁVKY!$C$8:$C$50=$B27),--(OBJEDNÁVKY!$E$8:$E$50&lt;=C$6),--(OBJEDNÁVKY!$F$8:$F$50&gt;=C$6),OBJEDNÁVKY!$D$8:$D$50))),"")</f>
        <v>1</v>
      </c>
      <c r="D27" s="69">
        <f>IFERROR(IF($B27="","",IF(I_CH_CAL=2,SUMPRODUCT(--(OBJEDNÁVKY!$C$8:$C$50=$B27),--(OBJEDNÁVKY!$E$8:$E$50&lt;=D$6),--(OBJEDNÁVKY!$F$8:$F$50&gt;=D$6),OBJEDNÁVKY!$D$8:$D$50),INDEX(VYBAVENÍ!$C$8:$C$29, $A27)-SUMPRODUCT(--(OBJEDNÁVKY!$C$8:$C$50=$B27),--(OBJEDNÁVKY!$E$8:$E$50&lt;=D$6),--(OBJEDNÁVKY!$F$8:$F$50&gt;=D$6),OBJEDNÁVKY!$D$8:$D$50))),"")</f>
        <v>1</v>
      </c>
      <c r="E27" s="69">
        <f>IFERROR(IF($B27="","",IF(I_CH_CAL=2,SUMPRODUCT(--(OBJEDNÁVKY!$C$8:$C$50=$B27),--(OBJEDNÁVKY!$E$8:$E$50&lt;=E$6),--(OBJEDNÁVKY!$F$8:$F$50&gt;=E$6),OBJEDNÁVKY!$D$8:$D$50),INDEX(VYBAVENÍ!$C$8:$C$29, $A27)-SUMPRODUCT(--(OBJEDNÁVKY!$C$8:$C$50=$B27),--(OBJEDNÁVKY!$E$8:$E$50&lt;=E$6),--(OBJEDNÁVKY!$F$8:$F$50&gt;=E$6),OBJEDNÁVKY!$D$8:$D$50))),"")</f>
        <v>1</v>
      </c>
      <c r="F27" s="69">
        <f>IFERROR(IF($B27="","",IF(I_CH_CAL=2,SUMPRODUCT(--(OBJEDNÁVKY!$C$8:$C$50=$B27),--(OBJEDNÁVKY!$E$8:$E$50&lt;=F$6),--(OBJEDNÁVKY!$F$8:$F$50&gt;=F$6),OBJEDNÁVKY!$D$8:$D$50),INDEX(VYBAVENÍ!$C$8:$C$29, $A27)-SUMPRODUCT(--(OBJEDNÁVKY!$C$8:$C$50=$B27),--(OBJEDNÁVKY!$E$8:$E$50&lt;=F$6),--(OBJEDNÁVKY!$F$8:$F$50&gt;=F$6),OBJEDNÁVKY!$D$8:$D$50))),"")</f>
        <v>1</v>
      </c>
      <c r="G27" s="69">
        <f>IFERROR(IF($B27="","",IF(I_CH_CAL=2,SUMPRODUCT(--(OBJEDNÁVKY!$C$8:$C$50=$B27),--(OBJEDNÁVKY!$E$8:$E$50&lt;=G$6),--(OBJEDNÁVKY!$F$8:$F$50&gt;=G$6),OBJEDNÁVKY!$D$8:$D$50),INDEX(VYBAVENÍ!$C$8:$C$29, $A27)-SUMPRODUCT(--(OBJEDNÁVKY!$C$8:$C$50=$B27),--(OBJEDNÁVKY!$E$8:$E$50&lt;=G$6),--(OBJEDNÁVKY!$F$8:$F$50&gt;=G$6),OBJEDNÁVKY!$D$8:$D$50))),"")</f>
        <v>0</v>
      </c>
      <c r="H27" s="69">
        <f>IFERROR(IF($B27="","",IF(I_CH_CAL=2,SUMPRODUCT(--(OBJEDNÁVKY!$C$8:$C$50=$B27),--(OBJEDNÁVKY!$E$8:$E$50&lt;=H$6),--(OBJEDNÁVKY!$F$8:$F$50&gt;=H$6),OBJEDNÁVKY!$D$8:$D$50),INDEX(VYBAVENÍ!$C$8:$C$29, $A27)-SUMPRODUCT(--(OBJEDNÁVKY!$C$8:$C$50=$B27),--(OBJEDNÁVKY!$E$8:$E$50&lt;=H$6),--(OBJEDNÁVKY!$F$8:$F$50&gt;=H$6),OBJEDNÁVKY!$D$8:$D$50))),"")</f>
        <v>0</v>
      </c>
      <c r="I27" s="69">
        <f>IFERROR(IF($B27="","",IF(I_CH_CAL=2,SUMPRODUCT(--(OBJEDNÁVKY!$C$8:$C$50=$B27),--(OBJEDNÁVKY!$E$8:$E$50&lt;=I$6),--(OBJEDNÁVKY!$F$8:$F$50&gt;=I$6),OBJEDNÁVKY!$D$8:$D$50),INDEX(VYBAVENÍ!$C$8:$C$29, $A27)-SUMPRODUCT(--(OBJEDNÁVKY!$C$8:$C$50=$B27),--(OBJEDNÁVKY!$E$8:$E$50&lt;=I$6),--(OBJEDNÁVKY!$F$8:$F$50&gt;=I$6),OBJEDNÁVKY!$D$8:$D$50))),"")</f>
        <v>0</v>
      </c>
      <c r="J27" s="69">
        <f>IFERROR(IF($B27="","",IF(I_CH_CAL=2,SUMPRODUCT(--(OBJEDNÁVKY!$C$8:$C$50=$B27),--(OBJEDNÁVKY!$E$8:$E$50&lt;=J$6),--(OBJEDNÁVKY!$F$8:$F$50&gt;=J$6),OBJEDNÁVKY!$D$8:$D$50),INDEX(VYBAVENÍ!$C$8:$C$29, $A27)-SUMPRODUCT(--(OBJEDNÁVKY!$C$8:$C$50=$B27),--(OBJEDNÁVKY!$E$8:$E$50&lt;=J$6),--(OBJEDNÁVKY!$F$8:$F$50&gt;=J$6),OBJEDNÁVKY!$D$8:$D$50))),"")</f>
        <v>1</v>
      </c>
      <c r="K27" s="69">
        <f>IFERROR(IF($B27="","",IF(I_CH_CAL=2,SUMPRODUCT(--(OBJEDNÁVKY!$C$8:$C$50=$B27),--(OBJEDNÁVKY!$E$8:$E$50&lt;=K$6),--(OBJEDNÁVKY!$F$8:$F$50&gt;=K$6),OBJEDNÁVKY!$D$8:$D$50),INDEX(VYBAVENÍ!$C$8:$C$29, $A27)-SUMPRODUCT(--(OBJEDNÁVKY!$C$8:$C$50=$B27),--(OBJEDNÁVKY!$E$8:$E$50&lt;=K$6),--(OBJEDNÁVKY!$F$8:$F$50&gt;=K$6),OBJEDNÁVKY!$D$8:$D$50))),"")</f>
        <v>1</v>
      </c>
      <c r="L27" s="69">
        <f>IFERROR(IF($B27="","",IF(I_CH_CAL=2,SUMPRODUCT(--(OBJEDNÁVKY!$C$8:$C$50=$B27),--(OBJEDNÁVKY!$E$8:$E$50&lt;=L$6),--(OBJEDNÁVKY!$F$8:$F$50&gt;=L$6),OBJEDNÁVKY!$D$8:$D$50),INDEX(VYBAVENÍ!$C$8:$C$29, $A27)-SUMPRODUCT(--(OBJEDNÁVKY!$C$8:$C$50=$B27),--(OBJEDNÁVKY!$E$8:$E$50&lt;=L$6),--(OBJEDNÁVKY!$F$8:$F$50&gt;=L$6),OBJEDNÁVKY!$D$8:$D$50))),"")</f>
        <v>1</v>
      </c>
      <c r="M27" s="69">
        <f>IFERROR(IF($B27="","",IF(I_CH_CAL=2,SUMPRODUCT(--(OBJEDNÁVKY!$C$8:$C$50=$B27),--(OBJEDNÁVKY!$E$8:$E$50&lt;=M$6),--(OBJEDNÁVKY!$F$8:$F$50&gt;=M$6),OBJEDNÁVKY!$D$8:$D$50),INDEX(VYBAVENÍ!$C$8:$C$29, $A27)-SUMPRODUCT(--(OBJEDNÁVKY!$C$8:$C$50=$B27),--(OBJEDNÁVKY!$E$8:$E$50&lt;=M$6),--(OBJEDNÁVKY!$F$8:$F$50&gt;=M$6),OBJEDNÁVKY!$D$8:$D$50))),"")</f>
        <v>1</v>
      </c>
      <c r="N27" s="69">
        <f>IFERROR(IF($B27="","",IF(I_CH_CAL=2,SUMPRODUCT(--(OBJEDNÁVKY!$C$8:$C$50=$B27),--(OBJEDNÁVKY!$E$8:$E$50&lt;=N$6),--(OBJEDNÁVKY!$F$8:$F$50&gt;=N$6),OBJEDNÁVKY!$D$8:$D$50),INDEX(VYBAVENÍ!$C$8:$C$29, $A27)-SUMPRODUCT(--(OBJEDNÁVKY!$C$8:$C$50=$B27),--(OBJEDNÁVKY!$E$8:$E$50&lt;=N$6),--(OBJEDNÁVKY!$F$8:$F$50&gt;=N$6),OBJEDNÁVKY!$D$8:$D$50))),"")</f>
        <v>1</v>
      </c>
      <c r="O27" s="69">
        <f>IFERROR(IF($B27="","",IF(I_CH_CAL=2,SUMPRODUCT(--(OBJEDNÁVKY!$C$8:$C$50=$B27),--(OBJEDNÁVKY!$E$8:$E$50&lt;=O$6),--(OBJEDNÁVKY!$F$8:$F$50&gt;=O$6),OBJEDNÁVKY!$D$8:$D$50),INDEX(VYBAVENÍ!$C$8:$C$29, $A27)-SUMPRODUCT(--(OBJEDNÁVKY!$C$8:$C$50=$B27),--(OBJEDNÁVKY!$E$8:$E$50&lt;=O$6),--(OBJEDNÁVKY!$F$8:$F$50&gt;=O$6),OBJEDNÁVKY!$D$8:$D$50))),"")</f>
        <v>1</v>
      </c>
      <c r="P27" s="69">
        <f>IFERROR(IF($B27="","",IF(I_CH_CAL=2,SUMPRODUCT(--(OBJEDNÁVKY!$C$8:$C$50=$B27),--(OBJEDNÁVKY!$E$8:$E$50&lt;=P$6),--(OBJEDNÁVKY!$F$8:$F$50&gt;=P$6),OBJEDNÁVKY!$D$8:$D$50),INDEX(VYBAVENÍ!$C$8:$C$29, $A27)-SUMPRODUCT(--(OBJEDNÁVKY!$C$8:$C$50=$B27),--(OBJEDNÁVKY!$E$8:$E$50&lt;=P$6),--(OBJEDNÁVKY!$F$8:$F$50&gt;=P$6),OBJEDNÁVKY!$D$8:$D$50))),"")</f>
        <v>1</v>
      </c>
      <c r="Q27" s="69">
        <f>IFERROR(IF($B27="","",IF(I_CH_CAL=2,SUMPRODUCT(--(OBJEDNÁVKY!$C$8:$C$50=$B27),--(OBJEDNÁVKY!$E$8:$E$50&lt;=Q$6),--(OBJEDNÁVKY!$F$8:$F$50&gt;=Q$6),OBJEDNÁVKY!$D$8:$D$50),INDEX(VYBAVENÍ!$C$8:$C$29, $A27)-SUMPRODUCT(--(OBJEDNÁVKY!$C$8:$C$50=$B27),--(OBJEDNÁVKY!$E$8:$E$50&lt;=Q$6),--(OBJEDNÁVKY!$F$8:$F$50&gt;=Q$6),OBJEDNÁVKY!$D$8:$D$50))),"")</f>
        <v>1</v>
      </c>
      <c r="R27" s="69">
        <f>IFERROR(IF($B27="","",IF(I_CH_CAL=2,SUMPRODUCT(--(OBJEDNÁVKY!$C$8:$C$50=$B27),--(OBJEDNÁVKY!$E$8:$E$50&lt;=R$6),--(OBJEDNÁVKY!$F$8:$F$50&gt;=R$6),OBJEDNÁVKY!$D$8:$D$50),INDEX(VYBAVENÍ!$C$8:$C$29, $A27)-SUMPRODUCT(--(OBJEDNÁVKY!$C$8:$C$50=$B27),--(OBJEDNÁVKY!$E$8:$E$50&lt;=R$6),--(OBJEDNÁVKY!$F$8:$F$50&gt;=R$6),OBJEDNÁVKY!$D$8:$D$50))),"")</f>
        <v>1</v>
      </c>
      <c r="S27" s="69">
        <f>IFERROR(IF($B27="","",IF(I_CH_CAL=2,SUMPRODUCT(--(OBJEDNÁVKY!$C$8:$C$50=$B27),--(OBJEDNÁVKY!$E$8:$E$50&lt;=S$6),--(OBJEDNÁVKY!$F$8:$F$50&gt;=S$6),OBJEDNÁVKY!$D$8:$D$50),INDEX(VYBAVENÍ!$C$8:$C$29, $A27)-SUMPRODUCT(--(OBJEDNÁVKY!$C$8:$C$50=$B27),--(OBJEDNÁVKY!$E$8:$E$50&lt;=S$6),--(OBJEDNÁVKY!$F$8:$F$50&gt;=S$6),OBJEDNÁVKY!$D$8:$D$50))),"")</f>
        <v>1</v>
      </c>
      <c r="T27" s="69">
        <f>IFERROR(IF($B27="","",IF(I_CH_CAL=2,SUMPRODUCT(--(OBJEDNÁVKY!$C$8:$C$50=$B27),--(OBJEDNÁVKY!$E$8:$E$50&lt;=T$6),--(OBJEDNÁVKY!$F$8:$F$50&gt;=T$6),OBJEDNÁVKY!$D$8:$D$50),INDEX(VYBAVENÍ!$C$8:$C$29, $A27)-SUMPRODUCT(--(OBJEDNÁVKY!$C$8:$C$50=$B27),--(OBJEDNÁVKY!$E$8:$E$50&lt;=T$6),--(OBJEDNÁVKY!$F$8:$F$50&gt;=T$6),OBJEDNÁVKY!$D$8:$D$50))),"")</f>
        <v>1</v>
      </c>
      <c r="U27" s="69">
        <f>IFERROR(IF($B27="","",IF(I_CH_CAL=2,SUMPRODUCT(--(OBJEDNÁVKY!$C$8:$C$50=$B27),--(OBJEDNÁVKY!$E$8:$E$50&lt;=U$6),--(OBJEDNÁVKY!$F$8:$F$50&gt;=U$6),OBJEDNÁVKY!$D$8:$D$50),INDEX(VYBAVENÍ!$C$8:$C$29, $A27)-SUMPRODUCT(--(OBJEDNÁVKY!$C$8:$C$50=$B27),--(OBJEDNÁVKY!$E$8:$E$50&lt;=U$6),--(OBJEDNÁVKY!$F$8:$F$50&gt;=U$6),OBJEDNÁVKY!$D$8:$D$50))),"")</f>
        <v>1</v>
      </c>
      <c r="V27" s="69">
        <f>IFERROR(IF($B27="","",IF(I_CH_CAL=2,SUMPRODUCT(--(OBJEDNÁVKY!$C$8:$C$50=$B27),--(OBJEDNÁVKY!$E$8:$E$50&lt;=V$6),--(OBJEDNÁVKY!$F$8:$F$50&gt;=V$6),OBJEDNÁVKY!$D$8:$D$50),INDEX(VYBAVENÍ!$C$8:$C$29, $A27)-SUMPRODUCT(--(OBJEDNÁVKY!$C$8:$C$50=$B27),--(OBJEDNÁVKY!$E$8:$E$50&lt;=V$6),--(OBJEDNÁVKY!$F$8:$F$50&gt;=V$6),OBJEDNÁVKY!$D$8:$D$50))),"")</f>
        <v>1</v>
      </c>
      <c r="W27" s="69">
        <f>IFERROR(IF($B27="","",IF(I_CH_CAL=2,SUMPRODUCT(--(OBJEDNÁVKY!$C$8:$C$50=$B27),--(OBJEDNÁVKY!$E$8:$E$50&lt;=W$6),--(OBJEDNÁVKY!$F$8:$F$50&gt;=W$6),OBJEDNÁVKY!$D$8:$D$50),INDEX(VYBAVENÍ!$C$8:$C$29, $A27)-SUMPRODUCT(--(OBJEDNÁVKY!$C$8:$C$50=$B27),--(OBJEDNÁVKY!$E$8:$E$50&lt;=W$6),--(OBJEDNÁVKY!$F$8:$F$50&gt;=W$6),OBJEDNÁVKY!$D$8:$D$50))),"")</f>
        <v>1</v>
      </c>
      <c r="X27" s="69">
        <f>IFERROR(IF($B27="","",IF(I_CH_CAL=2,SUMPRODUCT(--(OBJEDNÁVKY!$C$8:$C$50=$B27),--(OBJEDNÁVKY!$E$8:$E$50&lt;=X$6),--(OBJEDNÁVKY!$F$8:$F$50&gt;=X$6),OBJEDNÁVKY!$D$8:$D$50),INDEX(VYBAVENÍ!$C$8:$C$29, $A27)-SUMPRODUCT(--(OBJEDNÁVKY!$C$8:$C$50=$B27),--(OBJEDNÁVKY!$E$8:$E$50&lt;=X$6),--(OBJEDNÁVKY!$F$8:$F$50&gt;=X$6),OBJEDNÁVKY!$D$8:$D$50))),"")</f>
        <v>1</v>
      </c>
      <c r="Y27" s="69">
        <f>IFERROR(IF($B27="","",IF(I_CH_CAL=2,SUMPRODUCT(--(OBJEDNÁVKY!$C$8:$C$50=$B27),--(OBJEDNÁVKY!$E$8:$E$50&lt;=Y$6),--(OBJEDNÁVKY!$F$8:$F$50&gt;=Y$6),OBJEDNÁVKY!$D$8:$D$50),INDEX(VYBAVENÍ!$C$8:$C$29, $A27)-SUMPRODUCT(--(OBJEDNÁVKY!$C$8:$C$50=$B27),--(OBJEDNÁVKY!$E$8:$E$50&lt;=Y$6),--(OBJEDNÁVKY!$F$8:$F$50&gt;=Y$6),OBJEDNÁVKY!$D$8:$D$50))),"")</f>
        <v>1</v>
      </c>
      <c r="Z27" s="69">
        <f>IFERROR(IF($B27="","",IF(I_CH_CAL=2,SUMPRODUCT(--(OBJEDNÁVKY!$C$8:$C$50=$B27),--(OBJEDNÁVKY!$E$8:$E$50&lt;=Z$6),--(OBJEDNÁVKY!$F$8:$F$50&gt;=Z$6),OBJEDNÁVKY!$D$8:$D$50),INDEX(VYBAVENÍ!$C$8:$C$29, $A27)-SUMPRODUCT(--(OBJEDNÁVKY!$C$8:$C$50=$B27),--(OBJEDNÁVKY!$E$8:$E$50&lt;=Z$6),--(OBJEDNÁVKY!$F$8:$F$50&gt;=Z$6),OBJEDNÁVKY!$D$8:$D$50))),"")</f>
        <v>1</v>
      </c>
      <c r="AA27" s="69">
        <f>IFERROR(IF($B27="","",IF(I_CH_CAL=2,SUMPRODUCT(--(OBJEDNÁVKY!$C$8:$C$50=$B27),--(OBJEDNÁVKY!$E$8:$E$50&lt;=AA$6),--(OBJEDNÁVKY!$F$8:$F$50&gt;=AA$6),OBJEDNÁVKY!$D$8:$D$50),INDEX(VYBAVENÍ!$C$8:$C$29, $A27)-SUMPRODUCT(--(OBJEDNÁVKY!$C$8:$C$50=$B27),--(OBJEDNÁVKY!$E$8:$E$50&lt;=AA$6),--(OBJEDNÁVKY!$F$8:$F$50&gt;=AA$6),OBJEDNÁVKY!$D$8:$D$50))),"")</f>
        <v>1</v>
      </c>
      <c r="AB27" s="69">
        <f>IFERROR(IF($B27="","",IF(I_CH_CAL=2,SUMPRODUCT(--(OBJEDNÁVKY!$C$8:$C$50=$B27),--(OBJEDNÁVKY!$E$8:$E$50&lt;=AB$6),--(OBJEDNÁVKY!$F$8:$F$50&gt;=AB$6),OBJEDNÁVKY!$D$8:$D$50),INDEX(VYBAVENÍ!$C$8:$C$29, $A27)-SUMPRODUCT(--(OBJEDNÁVKY!$C$8:$C$50=$B27),--(OBJEDNÁVKY!$E$8:$E$50&lt;=AB$6),--(OBJEDNÁVKY!$F$8:$F$50&gt;=AB$6),OBJEDNÁVKY!$D$8:$D$50))),"")</f>
        <v>1</v>
      </c>
      <c r="AC27" s="69">
        <f>IFERROR(IF($B27="","",IF(I_CH_CAL=2,SUMPRODUCT(--(OBJEDNÁVKY!$C$8:$C$50=$B27),--(OBJEDNÁVKY!$E$8:$E$50&lt;=AC$6),--(OBJEDNÁVKY!$F$8:$F$50&gt;=AC$6),OBJEDNÁVKY!$D$8:$D$50),INDEX(VYBAVENÍ!$C$8:$C$29, $A27)-SUMPRODUCT(--(OBJEDNÁVKY!$C$8:$C$50=$B27),--(OBJEDNÁVKY!$E$8:$E$50&lt;=AC$6),--(OBJEDNÁVKY!$F$8:$F$50&gt;=AC$6),OBJEDNÁVKY!$D$8:$D$50))),"")</f>
        <v>1</v>
      </c>
      <c r="AD27" s="69">
        <f>IFERROR(IF($B27="","",IF(I_CH_CAL=2,SUMPRODUCT(--(OBJEDNÁVKY!$C$8:$C$50=$B27),--(OBJEDNÁVKY!$E$8:$E$50&lt;=AD$6),--(OBJEDNÁVKY!$F$8:$F$50&gt;=AD$6),OBJEDNÁVKY!$D$8:$D$50),INDEX(VYBAVENÍ!$C$8:$C$29, $A27)-SUMPRODUCT(--(OBJEDNÁVKY!$C$8:$C$50=$B27),--(OBJEDNÁVKY!$E$8:$E$50&lt;=AD$6),--(OBJEDNÁVKY!$F$8:$F$50&gt;=AD$6),OBJEDNÁVKY!$D$8:$D$50))),"")</f>
        <v>1</v>
      </c>
      <c r="AE27" s="69">
        <f>IFERROR(IF($B27="","",IF(I_CH_CAL=2,SUMPRODUCT(--(OBJEDNÁVKY!$C$8:$C$50=$B27),--(OBJEDNÁVKY!$E$8:$E$50&lt;=AE$6),--(OBJEDNÁVKY!$F$8:$F$50&gt;=AE$6),OBJEDNÁVKY!$D$8:$D$50),INDEX(VYBAVENÍ!$C$8:$C$29, $A27)-SUMPRODUCT(--(OBJEDNÁVKY!$C$8:$C$50=$B27),--(OBJEDNÁVKY!$E$8:$E$50&lt;=AE$6),--(OBJEDNÁVKY!$F$8:$F$50&gt;=AE$6),OBJEDNÁVKY!$D$8:$D$50))),"")</f>
        <v>1</v>
      </c>
      <c r="AF27" s="69">
        <f>IFERROR(IF($B27="","",IF(I_CH_CAL=2,SUMPRODUCT(--(OBJEDNÁVKY!$C$8:$C$50=$B27),--(OBJEDNÁVKY!$E$8:$E$50&lt;=AF$6),--(OBJEDNÁVKY!$F$8:$F$50&gt;=AF$6),OBJEDNÁVKY!$D$8:$D$50),INDEX(VYBAVENÍ!$C$8:$C$29, $A27)-SUMPRODUCT(--(OBJEDNÁVKY!$C$8:$C$50=$B27),--(OBJEDNÁVKY!$E$8:$E$50&lt;=AF$6),--(OBJEDNÁVKY!$F$8:$F$50&gt;=AF$6),OBJEDNÁVKY!$D$8:$D$50))),"")</f>
        <v>1</v>
      </c>
      <c r="AG27" s="69">
        <f>IFERROR(IF($B27="","",IF(I_CH_CAL=2,SUMPRODUCT(--(OBJEDNÁVKY!$C$8:$C$50=$B27),--(OBJEDNÁVKY!$E$8:$E$50&lt;=AG$6),--(OBJEDNÁVKY!$F$8:$F$50&gt;=AG$6),OBJEDNÁVKY!$D$8:$D$50),INDEX(VYBAVENÍ!$C$8:$C$29, $A27)-SUMPRODUCT(--(OBJEDNÁVKY!$C$8:$C$50=$B27),--(OBJEDNÁVKY!$E$8:$E$50&lt;=AG$6),--(OBJEDNÁVKY!$F$8:$F$50&gt;=AG$6),OBJEDNÁVKY!$D$8:$D$50))),"")</f>
        <v>1</v>
      </c>
    </row>
    <row r="28" spans="1:33" ht="22.7" customHeight="1" x14ac:dyDescent="0.25">
      <c r="A28" s="70">
        <f t="shared" si="2"/>
        <v>21</v>
      </c>
      <c r="B28" s="71" t="str">
        <f t="shared" si="3"/>
        <v>přilba horolezecká</v>
      </c>
      <c r="C28" s="69">
        <f>IFERROR(IF($B28="","",IF(I_CH_CAL=2,SUMPRODUCT(--(OBJEDNÁVKY!$C$8:$C$50=$B28),--(OBJEDNÁVKY!$E$8:$E$50&lt;=C$6),--(OBJEDNÁVKY!$F$8:$F$50&gt;=C$6),OBJEDNÁVKY!$D$8:$D$50),INDEX(VYBAVENÍ!$C$8:$C$29, $A28)-SUMPRODUCT(--(OBJEDNÁVKY!$C$8:$C$50=$B28),--(OBJEDNÁVKY!$E$8:$E$50&lt;=C$6),--(OBJEDNÁVKY!$F$8:$F$50&gt;=C$6),OBJEDNÁVKY!$D$8:$D$50))),"")</f>
        <v>3</v>
      </c>
      <c r="D28" s="69">
        <f>IFERROR(IF($B28="","",IF(I_CH_CAL=2,SUMPRODUCT(--(OBJEDNÁVKY!$C$8:$C$50=$B28),--(OBJEDNÁVKY!$E$8:$E$50&lt;=D$6),--(OBJEDNÁVKY!$F$8:$F$50&gt;=D$6),OBJEDNÁVKY!$D$8:$D$50),INDEX(VYBAVENÍ!$C$8:$C$29, $A28)-SUMPRODUCT(--(OBJEDNÁVKY!$C$8:$C$50=$B28),--(OBJEDNÁVKY!$E$8:$E$50&lt;=D$6),--(OBJEDNÁVKY!$F$8:$F$50&gt;=D$6),OBJEDNÁVKY!$D$8:$D$50))),"")</f>
        <v>7</v>
      </c>
      <c r="E28" s="69">
        <f>IFERROR(IF($B28="","",IF(I_CH_CAL=2,SUMPRODUCT(--(OBJEDNÁVKY!$C$8:$C$50=$B28),--(OBJEDNÁVKY!$E$8:$E$50&lt;=E$6),--(OBJEDNÁVKY!$F$8:$F$50&gt;=E$6),OBJEDNÁVKY!$D$8:$D$50),INDEX(VYBAVENÍ!$C$8:$C$29, $A28)-SUMPRODUCT(--(OBJEDNÁVKY!$C$8:$C$50=$B28),--(OBJEDNÁVKY!$E$8:$E$50&lt;=E$6),--(OBJEDNÁVKY!$F$8:$F$50&gt;=E$6),OBJEDNÁVKY!$D$8:$D$50))),"")</f>
        <v>8</v>
      </c>
      <c r="F28" s="69">
        <f>IFERROR(IF($B28="","",IF(I_CH_CAL=2,SUMPRODUCT(--(OBJEDNÁVKY!$C$8:$C$50=$B28),--(OBJEDNÁVKY!$E$8:$E$50&lt;=F$6),--(OBJEDNÁVKY!$F$8:$F$50&gt;=F$6),OBJEDNÁVKY!$D$8:$D$50),INDEX(VYBAVENÍ!$C$8:$C$29, $A28)-SUMPRODUCT(--(OBJEDNÁVKY!$C$8:$C$50=$B28),--(OBJEDNÁVKY!$E$8:$E$50&lt;=F$6),--(OBJEDNÁVKY!$F$8:$F$50&gt;=F$6),OBJEDNÁVKY!$D$8:$D$50))),"")</f>
        <v>9</v>
      </c>
      <c r="G28" s="69">
        <f>IFERROR(IF($B28="","",IF(I_CH_CAL=2,SUMPRODUCT(--(OBJEDNÁVKY!$C$8:$C$50=$B28),--(OBJEDNÁVKY!$E$8:$E$50&lt;=G$6),--(OBJEDNÁVKY!$F$8:$F$50&gt;=G$6),OBJEDNÁVKY!$D$8:$D$50),INDEX(VYBAVENÍ!$C$8:$C$29, $A28)-SUMPRODUCT(--(OBJEDNÁVKY!$C$8:$C$50=$B28),--(OBJEDNÁVKY!$E$8:$E$50&lt;=G$6),--(OBJEDNÁVKY!$F$8:$F$50&gt;=G$6),OBJEDNÁVKY!$D$8:$D$50))),"")</f>
        <v>9</v>
      </c>
      <c r="H28" s="69">
        <f>IFERROR(IF($B28="","",IF(I_CH_CAL=2,SUMPRODUCT(--(OBJEDNÁVKY!$C$8:$C$50=$B28),--(OBJEDNÁVKY!$E$8:$E$50&lt;=H$6),--(OBJEDNÁVKY!$F$8:$F$50&gt;=H$6),OBJEDNÁVKY!$D$8:$D$50),INDEX(VYBAVENÍ!$C$8:$C$29, $A28)-SUMPRODUCT(--(OBJEDNÁVKY!$C$8:$C$50=$B28),--(OBJEDNÁVKY!$E$8:$E$50&lt;=H$6),--(OBJEDNÁVKY!$F$8:$F$50&gt;=H$6),OBJEDNÁVKY!$D$8:$D$50))),"")</f>
        <v>9</v>
      </c>
      <c r="I28" s="69">
        <f>IFERROR(IF($B28="","",IF(I_CH_CAL=2,SUMPRODUCT(--(OBJEDNÁVKY!$C$8:$C$50=$B28),--(OBJEDNÁVKY!$E$8:$E$50&lt;=I$6),--(OBJEDNÁVKY!$F$8:$F$50&gt;=I$6),OBJEDNÁVKY!$D$8:$D$50),INDEX(VYBAVENÍ!$C$8:$C$29, $A28)-SUMPRODUCT(--(OBJEDNÁVKY!$C$8:$C$50=$B28),--(OBJEDNÁVKY!$E$8:$E$50&lt;=I$6),--(OBJEDNÁVKY!$F$8:$F$50&gt;=I$6),OBJEDNÁVKY!$D$8:$D$50))),"")</f>
        <v>8</v>
      </c>
      <c r="J28" s="69">
        <f>IFERROR(IF($B28="","",IF(I_CH_CAL=2,SUMPRODUCT(--(OBJEDNÁVKY!$C$8:$C$50=$B28),--(OBJEDNÁVKY!$E$8:$E$50&lt;=J$6),--(OBJEDNÁVKY!$F$8:$F$50&gt;=J$6),OBJEDNÁVKY!$D$8:$D$50),INDEX(VYBAVENÍ!$C$8:$C$29, $A28)-SUMPRODUCT(--(OBJEDNÁVKY!$C$8:$C$50=$B28),--(OBJEDNÁVKY!$E$8:$E$50&lt;=J$6),--(OBJEDNÁVKY!$F$8:$F$50&gt;=J$6),OBJEDNÁVKY!$D$8:$D$50))),"")</f>
        <v>8</v>
      </c>
      <c r="K28" s="69">
        <f>IFERROR(IF($B28="","",IF(I_CH_CAL=2,SUMPRODUCT(--(OBJEDNÁVKY!$C$8:$C$50=$B28),--(OBJEDNÁVKY!$E$8:$E$50&lt;=K$6),--(OBJEDNÁVKY!$F$8:$F$50&gt;=K$6),OBJEDNÁVKY!$D$8:$D$50),INDEX(VYBAVENÍ!$C$8:$C$29, $A28)-SUMPRODUCT(--(OBJEDNÁVKY!$C$8:$C$50=$B28),--(OBJEDNÁVKY!$E$8:$E$50&lt;=K$6),--(OBJEDNÁVKY!$F$8:$F$50&gt;=K$6),OBJEDNÁVKY!$D$8:$D$50))),"")</f>
        <v>8</v>
      </c>
      <c r="L28" s="69">
        <f>IFERROR(IF($B28="","",IF(I_CH_CAL=2,SUMPRODUCT(--(OBJEDNÁVKY!$C$8:$C$50=$B28),--(OBJEDNÁVKY!$E$8:$E$50&lt;=L$6),--(OBJEDNÁVKY!$F$8:$F$50&gt;=L$6),OBJEDNÁVKY!$D$8:$D$50),INDEX(VYBAVENÍ!$C$8:$C$29, $A28)-SUMPRODUCT(--(OBJEDNÁVKY!$C$8:$C$50=$B28),--(OBJEDNÁVKY!$E$8:$E$50&lt;=L$6),--(OBJEDNÁVKY!$F$8:$F$50&gt;=L$6),OBJEDNÁVKY!$D$8:$D$50))),"")</f>
        <v>8</v>
      </c>
      <c r="M28" s="69">
        <f>IFERROR(IF($B28="","",IF(I_CH_CAL=2,SUMPRODUCT(--(OBJEDNÁVKY!$C$8:$C$50=$B28),--(OBJEDNÁVKY!$E$8:$E$50&lt;=M$6),--(OBJEDNÁVKY!$F$8:$F$50&gt;=M$6),OBJEDNÁVKY!$D$8:$D$50),INDEX(VYBAVENÍ!$C$8:$C$29, $A28)-SUMPRODUCT(--(OBJEDNÁVKY!$C$8:$C$50=$B28),--(OBJEDNÁVKY!$E$8:$E$50&lt;=M$6),--(OBJEDNÁVKY!$F$8:$F$50&gt;=M$6),OBJEDNÁVKY!$D$8:$D$50))),"")</f>
        <v>8</v>
      </c>
      <c r="N28" s="69">
        <f>IFERROR(IF($B28="","",IF(I_CH_CAL=2,SUMPRODUCT(--(OBJEDNÁVKY!$C$8:$C$50=$B28),--(OBJEDNÁVKY!$E$8:$E$50&lt;=N$6),--(OBJEDNÁVKY!$F$8:$F$50&gt;=N$6),OBJEDNÁVKY!$D$8:$D$50),INDEX(VYBAVENÍ!$C$8:$C$29, $A28)-SUMPRODUCT(--(OBJEDNÁVKY!$C$8:$C$50=$B28),--(OBJEDNÁVKY!$E$8:$E$50&lt;=N$6),--(OBJEDNÁVKY!$F$8:$F$50&gt;=N$6),OBJEDNÁVKY!$D$8:$D$50))),"")</f>
        <v>8</v>
      </c>
      <c r="O28" s="69">
        <f>IFERROR(IF($B28="","",IF(I_CH_CAL=2,SUMPRODUCT(--(OBJEDNÁVKY!$C$8:$C$50=$B28),--(OBJEDNÁVKY!$E$8:$E$50&lt;=O$6),--(OBJEDNÁVKY!$F$8:$F$50&gt;=O$6),OBJEDNÁVKY!$D$8:$D$50),INDEX(VYBAVENÍ!$C$8:$C$29, $A28)-SUMPRODUCT(--(OBJEDNÁVKY!$C$8:$C$50=$B28),--(OBJEDNÁVKY!$E$8:$E$50&lt;=O$6),--(OBJEDNÁVKY!$F$8:$F$50&gt;=O$6),OBJEDNÁVKY!$D$8:$D$50))),"")</f>
        <v>8</v>
      </c>
      <c r="P28" s="69">
        <f>IFERROR(IF($B28="","",IF(I_CH_CAL=2,SUMPRODUCT(--(OBJEDNÁVKY!$C$8:$C$50=$B28),--(OBJEDNÁVKY!$E$8:$E$50&lt;=P$6),--(OBJEDNÁVKY!$F$8:$F$50&gt;=P$6),OBJEDNÁVKY!$D$8:$D$50),INDEX(VYBAVENÍ!$C$8:$C$29, $A28)-SUMPRODUCT(--(OBJEDNÁVKY!$C$8:$C$50=$B28),--(OBJEDNÁVKY!$E$8:$E$50&lt;=P$6),--(OBJEDNÁVKY!$F$8:$F$50&gt;=P$6),OBJEDNÁVKY!$D$8:$D$50))),"")</f>
        <v>8</v>
      </c>
      <c r="Q28" s="69">
        <f>IFERROR(IF($B28="","",IF(I_CH_CAL=2,SUMPRODUCT(--(OBJEDNÁVKY!$C$8:$C$50=$B28),--(OBJEDNÁVKY!$E$8:$E$50&lt;=Q$6),--(OBJEDNÁVKY!$F$8:$F$50&gt;=Q$6),OBJEDNÁVKY!$D$8:$D$50),INDEX(VYBAVENÍ!$C$8:$C$29, $A28)-SUMPRODUCT(--(OBJEDNÁVKY!$C$8:$C$50=$B28),--(OBJEDNÁVKY!$E$8:$E$50&lt;=Q$6),--(OBJEDNÁVKY!$F$8:$F$50&gt;=Q$6),OBJEDNÁVKY!$D$8:$D$50))),"")</f>
        <v>8</v>
      </c>
      <c r="R28" s="69">
        <f>IFERROR(IF($B28="","",IF(I_CH_CAL=2,SUMPRODUCT(--(OBJEDNÁVKY!$C$8:$C$50=$B28),--(OBJEDNÁVKY!$E$8:$E$50&lt;=R$6),--(OBJEDNÁVKY!$F$8:$F$50&gt;=R$6),OBJEDNÁVKY!$D$8:$D$50),INDEX(VYBAVENÍ!$C$8:$C$29, $A28)-SUMPRODUCT(--(OBJEDNÁVKY!$C$8:$C$50=$B28),--(OBJEDNÁVKY!$E$8:$E$50&lt;=R$6),--(OBJEDNÁVKY!$F$8:$F$50&gt;=R$6),OBJEDNÁVKY!$D$8:$D$50))),"")</f>
        <v>8</v>
      </c>
      <c r="S28" s="69">
        <f>IFERROR(IF($B28="","",IF(I_CH_CAL=2,SUMPRODUCT(--(OBJEDNÁVKY!$C$8:$C$50=$B28),--(OBJEDNÁVKY!$E$8:$E$50&lt;=S$6),--(OBJEDNÁVKY!$F$8:$F$50&gt;=S$6),OBJEDNÁVKY!$D$8:$D$50),INDEX(VYBAVENÍ!$C$8:$C$29, $A28)-SUMPRODUCT(--(OBJEDNÁVKY!$C$8:$C$50=$B28),--(OBJEDNÁVKY!$E$8:$E$50&lt;=S$6),--(OBJEDNÁVKY!$F$8:$F$50&gt;=S$6),OBJEDNÁVKY!$D$8:$D$50))),"")</f>
        <v>9</v>
      </c>
      <c r="T28" s="69">
        <f>IFERROR(IF($B28="","",IF(I_CH_CAL=2,SUMPRODUCT(--(OBJEDNÁVKY!$C$8:$C$50=$B28),--(OBJEDNÁVKY!$E$8:$E$50&lt;=T$6),--(OBJEDNÁVKY!$F$8:$F$50&gt;=T$6),OBJEDNÁVKY!$D$8:$D$50),INDEX(VYBAVENÍ!$C$8:$C$29, $A28)-SUMPRODUCT(--(OBJEDNÁVKY!$C$8:$C$50=$B28),--(OBJEDNÁVKY!$E$8:$E$50&lt;=T$6),--(OBJEDNÁVKY!$F$8:$F$50&gt;=T$6),OBJEDNÁVKY!$D$8:$D$50))),"")</f>
        <v>9</v>
      </c>
      <c r="U28" s="69">
        <f>IFERROR(IF($B28="","",IF(I_CH_CAL=2,SUMPRODUCT(--(OBJEDNÁVKY!$C$8:$C$50=$B28),--(OBJEDNÁVKY!$E$8:$E$50&lt;=U$6),--(OBJEDNÁVKY!$F$8:$F$50&gt;=U$6),OBJEDNÁVKY!$D$8:$D$50),INDEX(VYBAVENÍ!$C$8:$C$29, $A28)-SUMPRODUCT(--(OBJEDNÁVKY!$C$8:$C$50=$B28),--(OBJEDNÁVKY!$E$8:$E$50&lt;=U$6),--(OBJEDNÁVKY!$F$8:$F$50&gt;=U$6),OBJEDNÁVKY!$D$8:$D$50))),"")</f>
        <v>9</v>
      </c>
      <c r="V28" s="69">
        <f>IFERROR(IF($B28="","",IF(I_CH_CAL=2,SUMPRODUCT(--(OBJEDNÁVKY!$C$8:$C$50=$B28),--(OBJEDNÁVKY!$E$8:$E$50&lt;=V$6),--(OBJEDNÁVKY!$F$8:$F$50&gt;=V$6),OBJEDNÁVKY!$D$8:$D$50),INDEX(VYBAVENÍ!$C$8:$C$29, $A28)-SUMPRODUCT(--(OBJEDNÁVKY!$C$8:$C$50=$B28),--(OBJEDNÁVKY!$E$8:$E$50&lt;=V$6),--(OBJEDNÁVKY!$F$8:$F$50&gt;=V$6),OBJEDNÁVKY!$D$8:$D$50))),"")</f>
        <v>9</v>
      </c>
      <c r="W28" s="69">
        <f>IFERROR(IF($B28="","",IF(I_CH_CAL=2,SUMPRODUCT(--(OBJEDNÁVKY!$C$8:$C$50=$B28),--(OBJEDNÁVKY!$E$8:$E$50&lt;=W$6),--(OBJEDNÁVKY!$F$8:$F$50&gt;=W$6),OBJEDNÁVKY!$D$8:$D$50),INDEX(VYBAVENÍ!$C$8:$C$29, $A28)-SUMPRODUCT(--(OBJEDNÁVKY!$C$8:$C$50=$B28),--(OBJEDNÁVKY!$E$8:$E$50&lt;=W$6),--(OBJEDNÁVKY!$F$8:$F$50&gt;=W$6),OBJEDNÁVKY!$D$8:$D$50))),"")</f>
        <v>9</v>
      </c>
      <c r="X28" s="69">
        <f>IFERROR(IF($B28="","",IF(I_CH_CAL=2,SUMPRODUCT(--(OBJEDNÁVKY!$C$8:$C$50=$B28),--(OBJEDNÁVKY!$E$8:$E$50&lt;=X$6),--(OBJEDNÁVKY!$F$8:$F$50&gt;=X$6),OBJEDNÁVKY!$D$8:$D$50),INDEX(VYBAVENÍ!$C$8:$C$29, $A28)-SUMPRODUCT(--(OBJEDNÁVKY!$C$8:$C$50=$B28),--(OBJEDNÁVKY!$E$8:$E$50&lt;=X$6),--(OBJEDNÁVKY!$F$8:$F$50&gt;=X$6),OBJEDNÁVKY!$D$8:$D$50))),"")</f>
        <v>9</v>
      </c>
      <c r="Y28" s="69">
        <f>IFERROR(IF($B28="","",IF(I_CH_CAL=2,SUMPRODUCT(--(OBJEDNÁVKY!$C$8:$C$50=$B28),--(OBJEDNÁVKY!$E$8:$E$50&lt;=Y$6),--(OBJEDNÁVKY!$F$8:$F$50&gt;=Y$6),OBJEDNÁVKY!$D$8:$D$50),INDEX(VYBAVENÍ!$C$8:$C$29, $A28)-SUMPRODUCT(--(OBJEDNÁVKY!$C$8:$C$50=$B28),--(OBJEDNÁVKY!$E$8:$E$50&lt;=Y$6),--(OBJEDNÁVKY!$F$8:$F$50&gt;=Y$6),OBJEDNÁVKY!$D$8:$D$50))),"")</f>
        <v>9</v>
      </c>
      <c r="Z28" s="69">
        <f>IFERROR(IF($B28="","",IF(I_CH_CAL=2,SUMPRODUCT(--(OBJEDNÁVKY!$C$8:$C$50=$B28),--(OBJEDNÁVKY!$E$8:$E$50&lt;=Z$6),--(OBJEDNÁVKY!$F$8:$F$50&gt;=Z$6),OBJEDNÁVKY!$D$8:$D$50),INDEX(VYBAVENÍ!$C$8:$C$29, $A28)-SUMPRODUCT(--(OBJEDNÁVKY!$C$8:$C$50=$B28),--(OBJEDNÁVKY!$E$8:$E$50&lt;=Z$6),--(OBJEDNÁVKY!$F$8:$F$50&gt;=Z$6),OBJEDNÁVKY!$D$8:$D$50))),"")</f>
        <v>9</v>
      </c>
      <c r="AA28" s="69">
        <f>IFERROR(IF($B28="","",IF(I_CH_CAL=2,SUMPRODUCT(--(OBJEDNÁVKY!$C$8:$C$50=$B28),--(OBJEDNÁVKY!$E$8:$E$50&lt;=AA$6),--(OBJEDNÁVKY!$F$8:$F$50&gt;=AA$6),OBJEDNÁVKY!$D$8:$D$50),INDEX(VYBAVENÍ!$C$8:$C$29, $A28)-SUMPRODUCT(--(OBJEDNÁVKY!$C$8:$C$50=$B28),--(OBJEDNÁVKY!$E$8:$E$50&lt;=AA$6),--(OBJEDNÁVKY!$F$8:$F$50&gt;=AA$6),OBJEDNÁVKY!$D$8:$D$50))),"")</f>
        <v>9</v>
      </c>
      <c r="AB28" s="69">
        <f>IFERROR(IF($B28="","",IF(I_CH_CAL=2,SUMPRODUCT(--(OBJEDNÁVKY!$C$8:$C$50=$B28),--(OBJEDNÁVKY!$E$8:$E$50&lt;=AB$6),--(OBJEDNÁVKY!$F$8:$F$50&gt;=AB$6),OBJEDNÁVKY!$D$8:$D$50),INDEX(VYBAVENÍ!$C$8:$C$29, $A28)-SUMPRODUCT(--(OBJEDNÁVKY!$C$8:$C$50=$B28),--(OBJEDNÁVKY!$E$8:$E$50&lt;=AB$6),--(OBJEDNÁVKY!$F$8:$F$50&gt;=AB$6),OBJEDNÁVKY!$D$8:$D$50))),"")</f>
        <v>9</v>
      </c>
      <c r="AC28" s="69">
        <f>IFERROR(IF($B28="","",IF(I_CH_CAL=2,SUMPRODUCT(--(OBJEDNÁVKY!$C$8:$C$50=$B28),--(OBJEDNÁVKY!$E$8:$E$50&lt;=AC$6),--(OBJEDNÁVKY!$F$8:$F$50&gt;=AC$6),OBJEDNÁVKY!$D$8:$D$50),INDEX(VYBAVENÍ!$C$8:$C$29, $A28)-SUMPRODUCT(--(OBJEDNÁVKY!$C$8:$C$50=$B28),--(OBJEDNÁVKY!$E$8:$E$50&lt;=AC$6),--(OBJEDNÁVKY!$F$8:$F$50&gt;=AC$6),OBJEDNÁVKY!$D$8:$D$50))),"")</f>
        <v>9</v>
      </c>
      <c r="AD28" s="69">
        <f>IFERROR(IF($B28="","",IF(I_CH_CAL=2,SUMPRODUCT(--(OBJEDNÁVKY!$C$8:$C$50=$B28),--(OBJEDNÁVKY!$E$8:$E$50&lt;=AD$6),--(OBJEDNÁVKY!$F$8:$F$50&gt;=AD$6),OBJEDNÁVKY!$D$8:$D$50),INDEX(VYBAVENÍ!$C$8:$C$29, $A28)-SUMPRODUCT(--(OBJEDNÁVKY!$C$8:$C$50=$B28),--(OBJEDNÁVKY!$E$8:$E$50&lt;=AD$6),--(OBJEDNÁVKY!$F$8:$F$50&gt;=AD$6),OBJEDNÁVKY!$D$8:$D$50))),"")</f>
        <v>9</v>
      </c>
      <c r="AE28" s="69">
        <f>IFERROR(IF($B28="","",IF(I_CH_CAL=2,SUMPRODUCT(--(OBJEDNÁVKY!$C$8:$C$50=$B28),--(OBJEDNÁVKY!$E$8:$E$50&lt;=AE$6),--(OBJEDNÁVKY!$F$8:$F$50&gt;=AE$6),OBJEDNÁVKY!$D$8:$D$50),INDEX(VYBAVENÍ!$C$8:$C$29, $A28)-SUMPRODUCT(--(OBJEDNÁVKY!$C$8:$C$50=$B28),--(OBJEDNÁVKY!$E$8:$E$50&lt;=AE$6),--(OBJEDNÁVKY!$F$8:$F$50&gt;=AE$6),OBJEDNÁVKY!$D$8:$D$50))),"")</f>
        <v>9</v>
      </c>
      <c r="AF28" s="69">
        <f>IFERROR(IF($B28="","",IF(I_CH_CAL=2,SUMPRODUCT(--(OBJEDNÁVKY!$C$8:$C$50=$B28),--(OBJEDNÁVKY!$E$8:$E$50&lt;=AF$6),--(OBJEDNÁVKY!$F$8:$F$50&gt;=AF$6),OBJEDNÁVKY!$D$8:$D$50),INDEX(VYBAVENÍ!$C$8:$C$29, $A28)-SUMPRODUCT(--(OBJEDNÁVKY!$C$8:$C$50=$B28),--(OBJEDNÁVKY!$E$8:$E$50&lt;=AF$6),--(OBJEDNÁVKY!$F$8:$F$50&gt;=AF$6),OBJEDNÁVKY!$D$8:$D$50))),"")</f>
        <v>9</v>
      </c>
      <c r="AG28" s="69">
        <f>IFERROR(IF($B28="","",IF(I_CH_CAL=2,SUMPRODUCT(--(OBJEDNÁVKY!$C$8:$C$50=$B28),--(OBJEDNÁVKY!$E$8:$E$50&lt;=AG$6),--(OBJEDNÁVKY!$F$8:$F$50&gt;=AG$6),OBJEDNÁVKY!$D$8:$D$50),INDEX(VYBAVENÍ!$C$8:$C$29, $A28)-SUMPRODUCT(--(OBJEDNÁVKY!$C$8:$C$50=$B28),--(OBJEDNÁVKY!$E$8:$E$50&lt;=AG$6),--(OBJEDNÁVKY!$F$8:$F$50&gt;=AG$6),OBJEDNÁVKY!$D$8:$D$50))),"")</f>
        <v>9</v>
      </c>
    </row>
    <row r="29" spans="1:33" ht="2.85" customHeight="1" x14ac:dyDescent="0.25">
      <c r="A29" s="70">
        <f t="shared" si="2"/>
        <v>22</v>
      </c>
      <c r="B29" s="70">
        <f t="shared" si="3"/>
        <v>0</v>
      </c>
      <c r="C29" s="69">
        <f>IFERROR(IF($B29="","",IF(I_CH_CAL=2,SUMPRODUCT(--(OBJEDNÁVKY!$C$8:$C$50=$B29),--(OBJEDNÁVKY!$E$8:$E$50&lt;=C$6),--(OBJEDNÁVKY!$F$8:$F$50&gt;=C$6),OBJEDNÁVKY!$D$8:$D$50),INDEX(VYBAVENÍ!$C$8:$C$29, $A29)-SUMPRODUCT(--(OBJEDNÁVKY!$C$8:$C$50=$B29),--(OBJEDNÁVKY!$E$8:$E$50&lt;=C$6),--(OBJEDNÁVKY!$F$8:$F$50&gt;=C$6),OBJEDNÁVKY!$D$8:$D$50))),"")</f>
        <v>0</v>
      </c>
      <c r="D29" s="69">
        <f>IFERROR(IF($B29="","",IF(I_CH_CAL=2,SUMPRODUCT(--(OBJEDNÁVKY!$C$8:$C$50=$B29),--(OBJEDNÁVKY!$E$8:$E$50&lt;=D$6),--(OBJEDNÁVKY!$F$8:$F$50&gt;=D$6),OBJEDNÁVKY!$D$8:$D$50),INDEX(VYBAVENÍ!$C$8:$C$29, $A29)-SUMPRODUCT(--(OBJEDNÁVKY!$C$8:$C$50=$B29),--(OBJEDNÁVKY!$E$8:$E$50&lt;=D$6),--(OBJEDNÁVKY!$F$8:$F$50&gt;=D$6),OBJEDNÁVKY!$D$8:$D$50))),"")</f>
        <v>0</v>
      </c>
      <c r="E29" s="69">
        <f>IFERROR(IF($B29="","",IF(I_CH_CAL=2,SUMPRODUCT(--(OBJEDNÁVKY!$C$8:$C$50=$B29),--(OBJEDNÁVKY!$E$8:$E$50&lt;=E$6),--(OBJEDNÁVKY!$F$8:$F$50&gt;=E$6),OBJEDNÁVKY!$D$8:$D$50),INDEX(VYBAVENÍ!$C$8:$C$29, $A29)-SUMPRODUCT(--(OBJEDNÁVKY!$C$8:$C$50=$B29),--(OBJEDNÁVKY!$E$8:$E$50&lt;=E$6),--(OBJEDNÁVKY!$F$8:$F$50&gt;=E$6),OBJEDNÁVKY!$D$8:$D$50))),"")</f>
        <v>0</v>
      </c>
      <c r="F29" s="69">
        <f>IFERROR(IF($B29="","",IF(I_CH_CAL=2,SUMPRODUCT(--(OBJEDNÁVKY!$C$8:$C$50=$B29),--(OBJEDNÁVKY!$E$8:$E$50&lt;=F$6),--(OBJEDNÁVKY!$F$8:$F$50&gt;=F$6),OBJEDNÁVKY!$D$8:$D$50),INDEX(VYBAVENÍ!$C$8:$C$29, $A29)-SUMPRODUCT(--(OBJEDNÁVKY!$C$8:$C$50=$B29),--(OBJEDNÁVKY!$E$8:$E$50&lt;=F$6),--(OBJEDNÁVKY!$F$8:$F$50&gt;=F$6),OBJEDNÁVKY!$D$8:$D$50))),"")</f>
        <v>0</v>
      </c>
      <c r="G29" s="69">
        <f>IFERROR(IF($B29="","",IF(I_CH_CAL=2,SUMPRODUCT(--(OBJEDNÁVKY!$C$8:$C$50=$B29),--(OBJEDNÁVKY!$E$8:$E$50&lt;=G$6),--(OBJEDNÁVKY!$F$8:$F$50&gt;=G$6),OBJEDNÁVKY!$D$8:$D$50),INDEX(VYBAVENÍ!$C$8:$C$29, $A29)-SUMPRODUCT(--(OBJEDNÁVKY!$C$8:$C$50=$B29),--(OBJEDNÁVKY!$E$8:$E$50&lt;=G$6),--(OBJEDNÁVKY!$F$8:$F$50&gt;=G$6),OBJEDNÁVKY!$D$8:$D$50))),"")</f>
        <v>0</v>
      </c>
      <c r="H29" s="69">
        <f>IFERROR(IF($B29="","",IF(I_CH_CAL=2,SUMPRODUCT(--(OBJEDNÁVKY!$C$8:$C$50=$B29),--(OBJEDNÁVKY!$E$8:$E$50&lt;=H$6),--(OBJEDNÁVKY!$F$8:$F$50&gt;=H$6),OBJEDNÁVKY!$D$8:$D$50),INDEX(VYBAVENÍ!$C$8:$C$29, $A29)-SUMPRODUCT(--(OBJEDNÁVKY!$C$8:$C$50=$B29),--(OBJEDNÁVKY!$E$8:$E$50&lt;=H$6),--(OBJEDNÁVKY!$F$8:$F$50&gt;=H$6),OBJEDNÁVKY!$D$8:$D$50))),"")</f>
        <v>0</v>
      </c>
      <c r="I29" s="69">
        <f>IFERROR(IF($B29="","",IF(I_CH_CAL=2,SUMPRODUCT(--(OBJEDNÁVKY!$C$8:$C$50=$B29),--(OBJEDNÁVKY!$E$8:$E$50&lt;=I$6),--(OBJEDNÁVKY!$F$8:$F$50&gt;=I$6),OBJEDNÁVKY!$D$8:$D$50),INDEX(VYBAVENÍ!$C$8:$C$29, $A29)-SUMPRODUCT(--(OBJEDNÁVKY!$C$8:$C$50=$B29),--(OBJEDNÁVKY!$E$8:$E$50&lt;=I$6),--(OBJEDNÁVKY!$F$8:$F$50&gt;=I$6),OBJEDNÁVKY!$D$8:$D$50))),"")</f>
        <v>0</v>
      </c>
      <c r="J29" s="69">
        <f>IFERROR(IF($B29="","",IF(I_CH_CAL=2,SUMPRODUCT(--(OBJEDNÁVKY!$C$8:$C$50=$B29),--(OBJEDNÁVKY!$E$8:$E$50&lt;=J$6),--(OBJEDNÁVKY!$F$8:$F$50&gt;=J$6),OBJEDNÁVKY!$D$8:$D$50),INDEX(VYBAVENÍ!$C$8:$C$29, $A29)-SUMPRODUCT(--(OBJEDNÁVKY!$C$8:$C$50=$B29),--(OBJEDNÁVKY!$E$8:$E$50&lt;=J$6),--(OBJEDNÁVKY!$F$8:$F$50&gt;=J$6),OBJEDNÁVKY!$D$8:$D$50))),"")</f>
        <v>0</v>
      </c>
      <c r="K29" s="69">
        <f>IFERROR(IF($B29="","",IF(I_CH_CAL=2,SUMPRODUCT(--(OBJEDNÁVKY!$C$8:$C$50=$B29),--(OBJEDNÁVKY!$E$8:$E$50&lt;=K$6),--(OBJEDNÁVKY!$F$8:$F$50&gt;=K$6),OBJEDNÁVKY!$D$8:$D$50),INDEX(VYBAVENÍ!$C$8:$C$29, $A29)-SUMPRODUCT(--(OBJEDNÁVKY!$C$8:$C$50=$B29),--(OBJEDNÁVKY!$E$8:$E$50&lt;=K$6),--(OBJEDNÁVKY!$F$8:$F$50&gt;=K$6),OBJEDNÁVKY!$D$8:$D$50))),"")</f>
        <v>0</v>
      </c>
      <c r="L29" s="69">
        <f>IFERROR(IF($B29="","",IF(I_CH_CAL=2,SUMPRODUCT(--(OBJEDNÁVKY!$C$8:$C$50=$B29),--(OBJEDNÁVKY!$E$8:$E$50&lt;=L$6),--(OBJEDNÁVKY!$F$8:$F$50&gt;=L$6),OBJEDNÁVKY!$D$8:$D$50),INDEX(VYBAVENÍ!$C$8:$C$29, $A29)-SUMPRODUCT(--(OBJEDNÁVKY!$C$8:$C$50=$B29),--(OBJEDNÁVKY!$E$8:$E$50&lt;=L$6),--(OBJEDNÁVKY!$F$8:$F$50&gt;=L$6),OBJEDNÁVKY!$D$8:$D$50))),"")</f>
        <v>0</v>
      </c>
      <c r="M29" s="69">
        <f>IFERROR(IF($B29="","",IF(I_CH_CAL=2,SUMPRODUCT(--(OBJEDNÁVKY!$C$8:$C$50=$B29),--(OBJEDNÁVKY!$E$8:$E$50&lt;=M$6),--(OBJEDNÁVKY!$F$8:$F$50&gt;=M$6),OBJEDNÁVKY!$D$8:$D$50),INDEX(VYBAVENÍ!$C$8:$C$29, $A29)-SUMPRODUCT(--(OBJEDNÁVKY!$C$8:$C$50=$B29),--(OBJEDNÁVKY!$E$8:$E$50&lt;=M$6),--(OBJEDNÁVKY!$F$8:$F$50&gt;=M$6),OBJEDNÁVKY!$D$8:$D$50))),"")</f>
        <v>0</v>
      </c>
      <c r="N29" s="69">
        <f>IFERROR(IF($B29="","",IF(I_CH_CAL=2,SUMPRODUCT(--(OBJEDNÁVKY!$C$8:$C$50=$B29),--(OBJEDNÁVKY!$E$8:$E$50&lt;=N$6),--(OBJEDNÁVKY!$F$8:$F$50&gt;=N$6),OBJEDNÁVKY!$D$8:$D$50),INDEX(VYBAVENÍ!$C$8:$C$29, $A29)-SUMPRODUCT(--(OBJEDNÁVKY!$C$8:$C$50=$B29),--(OBJEDNÁVKY!$E$8:$E$50&lt;=N$6),--(OBJEDNÁVKY!$F$8:$F$50&gt;=N$6),OBJEDNÁVKY!$D$8:$D$50))),"")</f>
        <v>0</v>
      </c>
      <c r="O29" s="69">
        <f>IFERROR(IF($B29="","",IF(I_CH_CAL=2,SUMPRODUCT(--(OBJEDNÁVKY!$C$8:$C$50=$B29),--(OBJEDNÁVKY!$E$8:$E$50&lt;=O$6),--(OBJEDNÁVKY!$F$8:$F$50&gt;=O$6),OBJEDNÁVKY!$D$8:$D$50),INDEX(VYBAVENÍ!$C$8:$C$29, $A29)-SUMPRODUCT(--(OBJEDNÁVKY!$C$8:$C$50=$B29),--(OBJEDNÁVKY!$E$8:$E$50&lt;=O$6),--(OBJEDNÁVKY!$F$8:$F$50&gt;=O$6),OBJEDNÁVKY!$D$8:$D$50))),"")</f>
        <v>0</v>
      </c>
      <c r="P29" s="69">
        <f>IFERROR(IF($B29="","",IF(I_CH_CAL=2,SUMPRODUCT(--(OBJEDNÁVKY!$C$8:$C$50=$B29),--(OBJEDNÁVKY!$E$8:$E$50&lt;=P$6),--(OBJEDNÁVKY!$F$8:$F$50&gt;=P$6),OBJEDNÁVKY!$D$8:$D$50),INDEX(VYBAVENÍ!$C$8:$C$29, $A29)-SUMPRODUCT(--(OBJEDNÁVKY!$C$8:$C$50=$B29),--(OBJEDNÁVKY!$E$8:$E$50&lt;=P$6),--(OBJEDNÁVKY!$F$8:$F$50&gt;=P$6),OBJEDNÁVKY!$D$8:$D$50))),"")</f>
        <v>0</v>
      </c>
      <c r="Q29" s="69">
        <f>IFERROR(IF($B29="","",IF(I_CH_CAL=2,SUMPRODUCT(--(OBJEDNÁVKY!$C$8:$C$50=$B29),--(OBJEDNÁVKY!$E$8:$E$50&lt;=Q$6),--(OBJEDNÁVKY!$F$8:$F$50&gt;=Q$6),OBJEDNÁVKY!$D$8:$D$50),INDEX(VYBAVENÍ!$C$8:$C$29, $A29)-SUMPRODUCT(--(OBJEDNÁVKY!$C$8:$C$50=$B29),--(OBJEDNÁVKY!$E$8:$E$50&lt;=Q$6),--(OBJEDNÁVKY!$F$8:$F$50&gt;=Q$6),OBJEDNÁVKY!$D$8:$D$50))),"")</f>
        <v>0</v>
      </c>
      <c r="R29" s="69">
        <f>IFERROR(IF($B29="","",IF(I_CH_CAL=2,SUMPRODUCT(--(OBJEDNÁVKY!$C$8:$C$50=$B29),--(OBJEDNÁVKY!$E$8:$E$50&lt;=R$6),--(OBJEDNÁVKY!$F$8:$F$50&gt;=R$6),OBJEDNÁVKY!$D$8:$D$50),INDEX(VYBAVENÍ!$C$8:$C$29, $A29)-SUMPRODUCT(--(OBJEDNÁVKY!$C$8:$C$50=$B29),--(OBJEDNÁVKY!$E$8:$E$50&lt;=R$6),--(OBJEDNÁVKY!$F$8:$F$50&gt;=R$6),OBJEDNÁVKY!$D$8:$D$50))),"")</f>
        <v>0</v>
      </c>
      <c r="S29" s="69">
        <f>IFERROR(IF($B29="","",IF(I_CH_CAL=2,SUMPRODUCT(--(OBJEDNÁVKY!$C$8:$C$50=$B29),--(OBJEDNÁVKY!$E$8:$E$50&lt;=S$6),--(OBJEDNÁVKY!$F$8:$F$50&gt;=S$6),OBJEDNÁVKY!$D$8:$D$50),INDEX(VYBAVENÍ!$C$8:$C$29, $A29)-SUMPRODUCT(--(OBJEDNÁVKY!$C$8:$C$50=$B29),--(OBJEDNÁVKY!$E$8:$E$50&lt;=S$6),--(OBJEDNÁVKY!$F$8:$F$50&gt;=S$6),OBJEDNÁVKY!$D$8:$D$50))),"")</f>
        <v>0</v>
      </c>
      <c r="T29" s="69">
        <f>IFERROR(IF($B29="","",IF(I_CH_CAL=2,SUMPRODUCT(--(OBJEDNÁVKY!$C$8:$C$50=$B29),--(OBJEDNÁVKY!$E$8:$E$50&lt;=T$6),--(OBJEDNÁVKY!$F$8:$F$50&gt;=T$6),OBJEDNÁVKY!$D$8:$D$50),INDEX(VYBAVENÍ!$C$8:$C$29, $A29)-SUMPRODUCT(--(OBJEDNÁVKY!$C$8:$C$50=$B29),--(OBJEDNÁVKY!$E$8:$E$50&lt;=T$6),--(OBJEDNÁVKY!$F$8:$F$50&gt;=T$6),OBJEDNÁVKY!$D$8:$D$50))),"")</f>
        <v>0</v>
      </c>
      <c r="U29" s="69">
        <f>IFERROR(IF($B29="","",IF(I_CH_CAL=2,SUMPRODUCT(--(OBJEDNÁVKY!$C$8:$C$50=$B29),--(OBJEDNÁVKY!$E$8:$E$50&lt;=U$6),--(OBJEDNÁVKY!$F$8:$F$50&gt;=U$6),OBJEDNÁVKY!$D$8:$D$50),INDEX(VYBAVENÍ!$C$8:$C$29, $A29)-SUMPRODUCT(--(OBJEDNÁVKY!$C$8:$C$50=$B29),--(OBJEDNÁVKY!$E$8:$E$50&lt;=U$6),--(OBJEDNÁVKY!$F$8:$F$50&gt;=U$6),OBJEDNÁVKY!$D$8:$D$50))),"")</f>
        <v>0</v>
      </c>
      <c r="V29" s="69">
        <f>IFERROR(IF($B29="","",IF(I_CH_CAL=2,SUMPRODUCT(--(OBJEDNÁVKY!$C$8:$C$50=$B29),--(OBJEDNÁVKY!$E$8:$E$50&lt;=V$6),--(OBJEDNÁVKY!$F$8:$F$50&gt;=V$6),OBJEDNÁVKY!$D$8:$D$50),INDEX(VYBAVENÍ!$C$8:$C$29, $A29)-SUMPRODUCT(--(OBJEDNÁVKY!$C$8:$C$50=$B29),--(OBJEDNÁVKY!$E$8:$E$50&lt;=V$6),--(OBJEDNÁVKY!$F$8:$F$50&gt;=V$6),OBJEDNÁVKY!$D$8:$D$50))),"")</f>
        <v>0</v>
      </c>
      <c r="W29" s="69">
        <f>IFERROR(IF($B29="","",IF(I_CH_CAL=2,SUMPRODUCT(--(OBJEDNÁVKY!$C$8:$C$50=$B29),--(OBJEDNÁVKY!$E$8:$E$50&lt;=W$6),--(OBJEDNÁVKY!$F$8:$F$50&gt;=W$6),OBJEDNÁVKY!$D$8:$D$50),INDEX(VYBAVENÍ!$C$8:$C$29, $A29)-SUMPRODUCT(--(OBJEDNÁVKY!$C$8:$C$50=$B29),--(OBJEDNÁVKY!$E$8:$E$50&lt;=W$6),--(OBJEDNÁVKY!$F$8:$F$50&gt;=W$6),OBJEDNÁVKY!$D$8:$D$50))),"")</f>
        <v>0</v>
      </c>
      <c r="X29" s="69">
        <f>IFERROR(IF($B29="","",IF(I_CH_CAL=2,SUMPRODUCT(--(OBJEDNÁVKY!$C$8:$C$50=$B29),--(OBJEDNÁVKY!$E$8:$E$50&lt;=X$6),--(OBJEDNÁVKY!$F$8:$F$50&gt;=X$6),OBJEDNÁVKY!$D$8:$D$50),INDEX(VYBAVENÍ!$C$8:$C$29, $A29)-SUMPRODUCT(--(OBJEDNÁVKY!$C$8:$C$50=$B29),--(OBJEDNÁVKY!$E$8:$E$50&lt;=X$6),--(OBJEDNÁVKY!$F$8:$F$50&gt;=X$6),OBJEDNÁVKY!$D$8:$D$50))),"")</f>
        <v>0</v>
      </c>
      <c r="Y29" s="69">
        <f>IFERROR(IF($B29="","",IF(I_CH_CAL=2,SUMPRODUCT(--(OBJEDNÁVKY!$C$8:$C$50=$B29),--(OBJEDNÁVKY!$E$8:$E$50&lt;=Y$6),--(OBJEDNÁVKY!$F$8:$F$50&gt;=Y$6),OBJEDNÁVKY!$D$8:$D$50),INDEX(VYBAVENÍ!$C$8:$C$29, $A29)-SUMPRODUCT(--(OBJEDNÁVKY!$C$8:$C$50=$B29),--(OBJEDNÁVKY!$E$8:$E$50&lt;=Y$6),--(OBJEDNÁVKY!$F$8:$F$50&gt;=Y$6),OBJEDNÁVKY!$D$8:$D$50))),"")</f>
        <v>0</v>
      </c>
      <c r="Z29" s="69">
        <f>IFERROR(IF($B29="","",IF(I_CH_CAL=2,SUMPRODUCT(--(OBJEDNÁVKY!$C$8:$C$50=$B29),--(OBJEDNÁVKY!$E$8:$E$50&lt;=Z$6),--(OBJEDNÁVKY!$F$8:$F$50&gt;=Z$6),OBJEDNÁVKY!$D$8:$D$50),INDEX(VYBAVENÍ!$C$8:$C$29, $A29)-SUMPRODUCT(--(OBJEDNÁVKY!$C$8:$C$50=$B29),--(OBJEDNÁVKY!$E$8:$E$50&lt;=Z$6),--(OBJEDNÁVKY!$F$8:$F$50&gt;=Z$6),OBJEDNÁVKY!$D$8:$D$50))),"")</f>
        <v>0</v>
      </c>
      <c r="AA29" s="69">
        <f>IFERROR(IF($B29="","",IF(I_CH_CAL=2,SUMPRODUCT(--(OBJEDNÁVKY!$C$8:$C$50=$B29),--(OBJEDNÁVKY!$E$8:$E$50&lt;=AA$6),--(OBJEDNÁVKY!$F$8:$F$50&gt;=AA$6),OBJEDNÁVKY!$D$8:$D$50),INDEX(VYBAVENÍ!$C$8:$C$29, $A29)-SUMPRODUCT(--(OBJEDNÁVKY!$C$8:$C$50=$B29),--(OBJEDNÁVKY!$E$8:$E$50&lt;=AA$6),--(OBJEDNÁVKY!$F$8:$F$50&gt;=AA$6),OBJEDNÁVKY!$D$8:$D$50))),"")</f>
        <v>0</v>
      </c>
      <c r="AB29" s="69">
        <f>IFERROR(IF($B29="","",IF(I_CH_CAL=2,SUMPRODUCT(--(OBJEDNÁVKY!$C$8:$C$50=$B29),--(OBJEDNÁVKY!$E$8:$E$50&lt;=AB$6),--(OBJEDNÁVKY!$F$8:$F$50&gt;=AB$6),OBJEDNÁVKY!$D$8:$D$50),INDEX(VYBAVENÍ!$C$8:$C$29, $A29)-SUMPRODUCT(--(OBJEDNÁVKY!$C$8:$C$50=$B29),--(OBJEDNÁVKY!$E$8:$E$50&lt;=AB$6),--(OBJEDNÁVKY!$F$8:$F$50&gt;=AB$6),OBJEDNÁVKY!$D$8:$D$50))),"")</f>
        <v>0</v>
      </c>
      <c r="AC29" s="69">
        <f>IFERROR(IF($B29="","",IF(I_CH_CAL=2,SUMPRODUCT(--(OBJEDNÁVKY!$C$8:$C$50=$B29),--(OBJEDNÁVKY!$E$8:$E$50&lt;=AC$6),--(OBJEDNÁVKY!$F$8:$F$50&gt;=AC$6),OBJEDNÁVKY!$D$8:$D$50),INDEX(VYBAVENÍ!$C$8:$C$29, $A29)-SUMPRODUCT(--(OBJEDNÁVKY!$C$8:$C$50=$B29),--(OBJEDNÁVKY!$E$8:$E$50&lt;=AC$6),--(OBJEDNÁVKY!$F$8:$F$50&gt;=AC$6),OBJEDNÁVKY!$D$8:$D$50))),"")</f>
        <v>0</v>
      </c>
      <c r="AD29" s="69">
        <f>IFERROR(IF($B29="","",IF(I_CH_CAL=2,SUMPRODUCT(--(OBJEDNÁVKY!$C$8:$C$50=$B29),--(OBJEDNÁVKY!$E$8:$E$50&lt;=AD$6),--(OBJEDNÁVKY!$F$8:$F$50&gt;=AD$6),OBJEDNÁVKY!$D$8:$D$50),INDEX(VYBAVENÍ!$C$8:$C$29, $A29)-SUMPRODUCT(--(OBJEDNÁVKY!$C$8:$C$50=$B29),--(OBJEDNÁVKY!$E$8:$E$50&lt;=AD$6),--(OBJEDNÁVKY!$F$8:$F$50&gt;=AD$6),OBJEDNÁVKY!$D$8:$D$50))),"")</f>
        <v>0</v>
      </c>
      <c r="AE29" s="69">
        <f>IFERROR(IF($B29="","",IF(I_CH_CAL=2,SUMPRODUCT(--(OBJEDNÁVKY!$C$8:$C$50=$B29),--(OBJEDNÁVKY!$E$8:$E$50&lt;=AE$6),--(OBJEDNÁVKY!$F$8:$F$50&gt;=AE$6),OBJEDNÁVKY!$D$8:$D$50),INDEX(VYBAVENÍ!$C$8:$C$29, $A29)-SUMPRODUCT(--(OBJEDNÁVKY!$C$8:$C$50=$B29),--(OBJEDNÁVKY!$E$8:$E$50&lt;=AE$6),--(OBJEDNÁVKY!$F$8:$F$50&gt;=AE$6),OBJEDNÁVKY!$D$8:$D$50))),"")</f>
        <v>0</v>
      </c>
      <c r="AF29" s="69">
        <f>IFERROR(IF($B29="","",IF(I_CH_CAL=2,SUMPRODUCT(--(OBJEDNÁVKY!$C$8:$C$50=$B29),--(OBJEDNÁVKY!$E$8:$E$50&lt;=AF$6),--(OBJEDNÁVKY!$F$8:$F$50&gt;=AF$6),OBJEDNÁVKY!$D$8:$D$50),INDEX(VYBAVENÍ!$C$8:$C$29, $A29)-SUMPRODUCT(--(OBJEDNÁVKY!$C$8:$C$50=$B29),--(OBJEDNÁVKY!$E$8:$E$50&lt;=AF$6),--(OBJEDNÁVKY!$F$8:$F$50&gt;=AF$6),OBJEDNÁVKY!$D$8:$D$50))),"")</f>
        <v>0</v>
      </c>
      <c r="AG29" s="69">
        <f>IFERROR(IF($B29="","",IF(I_CH_CAL=2,SUMPRODUCT(--(OBJEDNÁVKY!$C$8:$C$50=$B29),--(OBJEDNÁVKY!$E$8:$E$50&lt;=AG$6),--(OBJEDNÁVKY!$F$8:$F$50&gt;=AG$6),OBJEDNÁVKY!$D$8:$D$50),INDEX(VYBAVENÍ!$C$8:$C$29, $A29)-SUMPRODUCT(--(OBJEDNÁVKY!$C$8:$C$50=$B29),--(OBJEDNÁVKY!$E$8:$E$50&lt;=AG$6),--(OBJEDNÁVKY!$F$8:$F$50&gt;=AG$6),OBJEDNÁVKY!$D$8:$D$50))),"")</f>
        <v>0</v>
      </c>
    </row>
    <row r="30" spans="1:33" ht="45.75" customHeight="1" x14ac:dyDescent="0.25">
      <c r="A30" s="70">
        <f t="shared" si="2"/>
        <v>23</v>
      </c>
      <c r="B30" s="70" t="str">
        <f t="shared" si="3"/>
        <v/>
      </c>
      <c r="C30" s="69" t="str">
        <f>IFERROR(IF($B30="","",IF(I_CH_CAL=2,SUMPRODUCT(--(OBJEDNÁVKY!$C$8:$C$50=$B30),--(OBJEDNÁVKY!$E$8:$E$50&lt;=C$6),--(OBJEDNÁVKY!$F$8:$F$50&gt;=C$6),OBJEDNÁVKY!$D$8:$D$50),INDEX(VYBAVENÍ!$C$8:$C$29, $A30)-SUMPRODUCT(--(OBJEDNÁVKY!$C$8:$C$50=$B30),--(OBJEDNÁVKY!$E$8:$E$50&lt;=C$6),--(OBJEDNÁVKY!$F$8:$F$50&gt;=C$6),OBJEDNÁVKY!$D$8:$D$50))),"")</f>
        <v/>
      </c>
      <c r="D30" s="69" t="str">
        <f>IFERROR(IF($B30="","",IF(I_CH_CAL=2,SUMPRODUCT(--(OBJEDNÁVKY!$C$8:$C$50=$B30),--(OBJEDNÁVKY!$E$8:$E$50&lt;=D$6),--(OBJEDNÁVKY!$F$8:$F$50&gt;=D$6),OBJEDNÁVKY!$D$8:$D$50),INDEX(VYBAVENÍ!$C$8:$C$29, $A30)-SUMPRODUCT(--(OBJEDNÁVKY!$C$8:$C$50=$B30),--(OBJEDNÁVKY!$E$8:$E$50&lt;=D$6),--(OBJEDNÁVKY!$F$8:$F$50&gt;=D$6),OBJEDNÁVKY!$D$8:$D$50))),"")</f>
        <v/>
      </c>
      <c r="E30" s="69" t="str">
        <f>IFERROR(IF($B30="","",IF(I_CH_CAL=2,SUMPRODUCT(--(OBJEDNÁVKY!$C$8:$C$50=$B30),--(OBJEDNÁVKY!$E$8:$E$50&lt;=E$6),--(OBJEDNÁVKY!$F$8:$F$50&gt;=E$6),OBJEDNÁVKY!$D$8:$D$50),INDEX(VYBAVENÍ!$C$8:$C$29, $A30)-SUMPRODUCT(--(OBJEDNÁVKY!$C$8:$C$50=$B30),--(OBJEDNÁVKY!$E$8:$E$50&lt;=E$6),--(OBJEDNÁVKY!$F$8:$F$50&gt;=E$6),OBJEDNÁVKY!$D$8:$D$50))),"")</f>
        <v/>
      </c>
      <c r="F30" s="69" t="str">
        <f>IFERROR(IF($B30="","",IF(I_CH_CAL=2,SUMPRODUCT(--(OBJEDNÁVKY!$C$8:$C$50=$B30),--(OBJEDNÁVKY!$E$8:$E$50&lt;=F$6),--(OBJEDNÁVKY!$F$8:$F$50&gt;=F$6),OBJEDNÁVKY!$D$8:$D$50),INDEX(VYBAVENÍ!$C$8:$C$29, $A30)-SUMPRODUCT(--(OBJEDNÁVKY!$C$8:$C$50=$B30),--(OBJEDNÁVKY!$E$8:$E$50&lt;=F$6),--(OBJEDNÁVKY!$F$8:$F$50&gt;=F$6),OBJEDNÁVKY!$D$8:$D$50))),"")</f>
        <v/>
      </c>
      <c r="G30" s="69" t="str">
        <f>IFERROR(IF($B30="","",IF(I_CH_CAL=2,SUMPRODUCT(--(OBJEDNÁVKY!$C$8:$C$50=$B30),--(OBJEDNÁVKY!$E$8:$E$50&lt;=G$6),--(OBJEDNÁVKY!$F$8:$F$50&gt;=G$6),OBJEDNÁVKY!$D$8:$D$50),INDEX(VYBAVENÍ!$C$8:$C$29, $A30)-SUMPRODUCT(--(OBJEDNÁVKY!$C$8:$C$50=$B30),--(OBJEDNÁVKY!$E$8:$E$50&lt;=G$6),--(OBJEDNÁVKY!$F$8:$F$50&gt;=G$6),OBJEDNÁVKY!$D$8:$D$50))),"")</f>
        <v/>
      </c>
      <c r="H30" s="69" t="str">
        <f>IFERROR(IF($B30="","",IF(I_CH_CAL=2,SUMPRODUCT(--(OBJEDNÁVKY!$C$8:$C$50=$B30),--(OBJEDNÁVKY!$E$8:$E$50&lt;=H$6),--(OBJEDNÁVKY!$F$8:$F$50&gt;=H$6),OBJEDNÁVKY!$D$8:$D$50),INDEX(VYBAVENÍ!$C$8:$C$29, $A30)-SUMPRODUCT(--(OBJEDNÁVKY!$C$8:$C$50=$B30),--(OBJEDNÁVKY!$E$8:$E$50&lt;=H$6),--(OBJEDNÁVKY!$F$8:$F$50&gt;=H$6),OBJEDNÁVKY!$D$8:$D$50))),"")</f>
        <v/>
      </c>
      <c r="I30" s="69" t="str">
        <f>IFERROR(IF($B30="","",IF(I_CH_CAL=2,SUMPRODUCT(--(OBJEDNÁVKY!$C$8:$C$50=$B30),--(OBJEDNÁVKY!$E$8:$E$50&lt;=I$6),--(OBJEDNÁVKY!$F$8:$F$50&gt;=I$6),OBJEDNÁVKY!$D$8:$D$50),INDEX(VYBAVENÍ!$C$8:$C$29, $A30)-SUMPRODUCT(--(OBJEDNÁVKY!$C$8:$C$50=$B30),--(OBJEDNÁVKY!$E$8:$E$50&lt;=I$6),--(OBJEDNÁVKY!$F$8:$F$50&gt;=I$6),OBJEDNÁVKY!$D$8:$D$50))),"")</f>
        <v/>
      </c>
      <c r="J30" s="69" t="str">
        <f>IFERROR(IF($B30="","",IF(I_CH_CAL=2,SUMPRODUCT(--(OBJEDNÁVKY!$C$8:$C$50=$B30),--(OBJEDNÁVKY!$E$8:$E$50&lt;=J$6),--(OBJEDNÁVKY!$F$8:$F$50&gt;=J$6),OBJEDNÁVKY!$D$8:$D$50),INDEX(VYBAVENÍ!$C$8:$C$29, $A30)-SUMPRODUCT(--(OBJEDNÁVKY!$C$8:$C$50=$B30),--(OBJEDNÁVKY!$E$8:$E$50&lt;=J$6),--(OBJEDNÁVKY!$F$8:$F$50&gt;=J$6),OBJEDNÁVKY!$D$8:$D$50))),"")</f>
        <v/>
      </c>
      <c r="K30" s="69" t="str">
        <f>IFERROR(IF($B30="","",IF(I_CH_CAL=2,SUMPRODUCT(--(OBJEDNÁVKY!$C$8:$C$50=$B30),--(OBJEDNÁVKY!$E$8:$E$50&lt;=K$6),--(OBJEDNÁVKY!$F$8:$F$50&gt;=K$6),OBJEDNÁVKY!$D$8:$D$50),INDEX(VYBAVENÍ!$C$8:$C$29, $A30)-SUMPRODUCT(--(OBJEDNÁVKY!$C$8:$C$50=$B30),--(OBJEDNÁVKY!$E$8:$E$50&lt;=K$6),--(OBJEDNÁVKY!$F$8:$F$50&gt;=K$6),OBJEDNÁVKY!$D$8:$D$50))),"")</f>
        <v/>
      </c>
      <c r="L30" s="69" t="str">
        <f>IFERROR(IF($B30="","",IF(I_CH_CAL=2,SUMPRODUCT(--(OBJEDNÁVKY!$C$8:$C$50=$B30),--(OBJEDNÁVKY!$E$8:$E$50&lt;=L$6),--(OBJEDNÁVKY!$F$8:$F$50&gt;=L$6),OBJEDNÁVKY!$D$8:$D$50),INDEX(VYBAVENÍ!$C$8:$C$29, $A30)-SUMPRODUCT(--(OBJEDNÁVKY!$C$8:$C$50=$B30),--(OBJEDNÁVKY!$E$8:$E$50&lt;=L$6),--(OBJEDNÁVKY!$F$8:$F$50&gt;=L$6),OBJEDNÁVKY!$D$8:$D$50))),"")</f>
        <v/>
      </c>
      <c r="M30" s="69" t="str">
        <f>IFERROR(IF($B30="","",IF(I_CH_CAL=2,SUMPRODUCT(--(OBJEDNÁVKY!$C$8:$C$50=$B30),--(OBJEDNÁVKY!$E$8:$E$50&lt;=M$6),--(OBJEDNÁVKY!$F$8:$F$50&gt;=M$6),OBJEDNÁVKY!$D$8:$D$50),INDEX(VYBAVENÍ!$C$8:$C$29, $A30)-SUMPRODUCT(--(OBJEDNÁVKY!$C$8:$C$50=$B30),--(OBJEDNÁVKY!$E$8:$E$50&lt;=M$6),--(OBJEDNÁVKY!$F$8:$F$50&gt;=M$6),OBJEDNÁVKY!$D$8:$D$50))),"")</f>
        <v/>
      </c>
      <c r="N30" s="69" t="str">
        <f>IFERROR(IF($B30="","",IF(I_CH_CAL=2,SUMPRODUCT(--(OBJEDNÁVKY!$C$8:$C$50=$B30),--(OBJEDNÁVKY!$E$8:$E$50&lt;=N$6),--(OBJEDNÁVKY!$F$8:$F$50&gt;=N$6),OBJEDNÁVKY!$D$8:$D$50),INDEX(VYBAVENÍ!$C$8:$C$29, $A30)-SUMPRODUCT(--(OBJEDNÁVKY!$C$8:$C$50=$B30),--(OBJEDNÁVKY!$E$8:$E$50&lt;=N$6),--(OBJEDNÁVKY!$F$8:$F$50&gt;=N$6),OBJEDNÁVKY!$D$8:$D$50))),"")</f>
        <v/>
      </c>
      <c r="O30" s="69" t="str">
        <f>IFERROR(IF($B30="","",IF(I_CH_CAL=2,SUMPRODUCT(--(OBJEDNÁVKY!$C$8:$C$50=$B30),--(OBJEDNÁVKY!$E$8:$E$50&lt;=O$6),--(OBJEDNÁVKY!$F$8:$F$50&gt;=O$6),OBJEDNÁVKY!$D$8:$D$50),INDEX(VYBAVENÍ!$C$8:$C$29, $A30)-SUMPRODUCT(--(OBJEDNÁVKY!$C$8:$C$50=$B30),--(OBJEDNÁVKY!$E$8:$E$50&lt;=O$6),--(OBJEDNÁVKY!$F$8:$F$50&gt;=O$6),OBJEDNÁVKY!$D$8:$D$50))),"")</f>
        <v/>
      </c>
      <c r="P30" s="69" t="str">
        <f>IFERROR(IF($B30="","",IF(I_CH_CAL=2,SUMPRODUCT(--(OBJEDNÁVKY!$C$8:$C$50=$B30),--(OBJEDNÁVKY!$E$8:$E$50&lt;=P$6),--(OBJEDNÁVKY!$F$8:$F$50&gt;=P$6),OBJEDNÁVKY!$D$8:$D$50),INDEX(VYBAVENÍ!$C$8:$C$29, $A30)-SUMPRODUCT(--(OBJEDNÁVKY!$C$8:$C$50=$B30),--(OBJEDNÁVKY!$E$8:$E$50&lt;=P$6),--(OBJEDNÁVKY!$F$8:$F$50&gt;=P$6),OBJEDNÁVKY!$D$8:$D$50))),"")</f>
        <v/>
      </c>
      <c r="Q30" s="69" t="str">
        <f>IFERROR(IF($B30="","",IF(I_CH_CAL=2,SUMPRODUCT(--(OBJEDNÁVKY!$C$8:$C$50=$B30),--(OBJEDNÁVKY!$E$8:$E$50&lt;=Q$6),--(OBJEDNÁVKY!$F$8:$F$50&gt;=Q$6),OBJEDNÁVKY!$D$8:$D$50),INDEX(VYBAVENÍ!$C$8:$C$29, $A30)-SUMPRODUCT(--(OBJEDNÁVKY!$C$8:$C$50=$B30),--(OBJEDNÁVKY!$E$8:$E$50&lt;=Q$6),--(OBJEDNÁVKY!$F$8:$F$50&gt;=Q$6),OBJEDNÁVKY!$D$8:$D$50))),"")</f>
        <v/>
      </c>
      <c r="R30" s="69" t="str">
        <f>IFERROR(IF($B30="","",IF(I_CH_CAL=2,SUMPRODUCT(--(OBJEDNÁVKY!$C$8:$C$50=$B30),--(OBJEDNÁVKY!$E$8:$E$50&lt;=R$6),--(OBJEDNÁVKY!$F$8:$F$50&gt;=R$6),OBJEDNÁVKY!$D$8:$D$50),INDEX(VYBAVENÍ!$C$8:$C$29, $A30)-SUMPRODUCT(--(OBJEDNÁVKY!$C$8:$C$50=$B30),--(OBJEDNÁVKY!$E$8:$E$50&lt;=R$6),--(OBJEDNÁVKY!$F$8:$F$50&gt;=R$6),OBJEDNÁVKY!$D$8:$D$50))),"")</f>
        <v/>
      </c>
      <c r="S30" s="69" t="str">
        <f>IFERROR(IF($B30="","",IF(I_CH_CAL=2,SUMPRODUCT(--(OBJEDNÁVKY!$C$8:$C$50=$B30),--(OBJEDNÁVKY!$E$8:$E$50&lt;=S$6),--(OBJEDNÁVKY!$F$8:$F$50&gt;=S$6),OBJEDNÁVKY!$D$8:$D$50),INDEX(VYBAVENÍ!$C$8:$C$29, $A30)-SUMPRODUCT(--(OBJEDNÁVKY!$C$8:$C$50=$B30),--(OBJEDNÁVKY!$E$8:$E$50&lt;=S$6),--(OBJEDNÁVKY!$F$8:$F$50&gt;=S$6),OBJEDNÁVKY!$D$8:$D$50))),"")</f>
        <v/>
      </c>
      <c r="T30" s="69" t="str">
        <f>IFERROR(IF($B30="","",IF(I_CH_CAL=2,SUMPRODUCT(--(OBJEDNÁVKY!$C$8:$C$50=$B30),--(OBJEDNÁVKY!$E$8:$E$50&lt;=T$6),--(OBJEDNÁVKY!$F$8:$F$50&gt;=T$6),OBJEDNÁVKY!$D$8:$D$50),INDEX(VYBAVENÍ!$C$8:$C$29, $A30)-SUMPRODUCT(--(OBJEDNÁVKY!$C$8:$C$50=$B30),--(OBJEDNÁVKY!$E$8:$E$50&lt;=T$6),--(OBJEDNÁVKY!$F$8:$F$50&gt;=T$6),OBJEDNÁVKY!$D$8:$D$50))),"")</f>
        <v/>
      </c>
      <c r="U30" s="69" t="str">
        <f>IFERROR(IF($B30="","",IF(I_CH_CAL=2,SUMPRODUCT(--(OBJEDNÁVKY!$C$8:$C$50=$B30),--(OBJEDNÁVKY!$E$8:$E$50&lt;=U$6),--(OBJEDNÁVKY!$F$8:$F$50&gt;=U$6),OBJEDNÁVKY!$D$8:$D$50),INDEX(VYBAVENÍ!$C$8:$C$29, $A30)-SUMPRODUCT(--(OBJEDNÁVKY!$C$8:$C$50=$B30),--(OBJEDNÁVKY!$E$8:$E$50&lt;=U$6),--(OBJEDNÁVKY!$F$8:$F$50&gt;=U$6),OBJEDNÁVKY!$D$8:$D$50))),"")</f>
        <v/>
      </c>
      <c r="V30" s="69" t="str">
        <f>IFERROR(IF($B30="","",IF(I_CH_CAL=2,SUMPRODUCT(--(OBJEDNÁVKY!$C$8:$C$50=$B30),--(OBJEDNÁVKY!$E$8:$E$50&lt;=V$6),--(OBJEDNÁVKY!$F$8:$F$50&gt;=V$6),OBJEDNÁVKY!$D$8:$D$50),INDEX(VYBAVENÍ!$C$8:$C$29, $A30)-SUMPRODUCT(--(OBJEDNÁVKY!$C$8:$C$50=$B30),--(OBJEDNÁVKY!$E$8:$E$50&lt;=V$6),--(OBJEDNÁVKY!$F$8:$F$50&gt;=V$6),OBJEDNÁVKY!$D$8:$D$50))),"")</f>
        <v/>
      </c>
      <c r="W30" s="69" t="str">
        <f>IFERROR(IF($B30="","",IF(I_CH_CAL=2,SUMPRODUCT(--(OBJEDNÁVKY!$C$8:$C$50=$B30),--(OBJEDNÁVKY!$E$8:$E$50&lt;=W$6),--(OBJEDNÁVKY!$F$8:$F$50&gt;=W$6),OBJEDNÁVKY!$D$8:$D$50),INDEX(VYBAVENÍ!$C$8:$C$29, $A30)-SUMPRODUCT(--(OBJEDNÁVKY!$C$8:$C$50=$B30),--(OBJEDNÁVKY!$E$8:$E$50&lt;=W$6),--(OBJEDNÁVKY!$F$8:$F$50&gt;=W$6),OBJEDNÁVKY!$D$8:$D$50))),"")</f>
        <v/>
      </c>
      <c r="X30" s="69" t="str">
        <f>IFERROR(IF($B30="","",IF(I_CH_CAL=2,SUMPRODUCT(--(OBJEDNÁVKY!$C$8:$C$50=$B30),--(OBJEDNÁVKY!$E$8:$E$50&lt;=X$6),--(OBJEDNÁVKY!$F$8:$F$50&gt;=X$6),OBJEDNÁVKY!$D$8:$D$50),INDEX(VYBAVENÍ!$C$8:$C$29, $A30)-SUMPRODUCT(--(OBJEDNÁVKY!$C$8:$C$50=$B30),--(OBJEDNÁVKY!$E$8:$E$50&lt;=X$6),--(OBJEDNÁVKY!$F$8:$F$50&gt;=X$6),OBJEDNÁVKY!$D$8:$D$50))),"")</f>
        <v/>
      </c>
      <c r="Y30" s="69" t="str">
        <f>IFERROR(IF($B30="","",IF(I_CH_CAL=2,SUMPRODUCT(--(OBJEDNÁVKY!$C$8:$C$50=$B30),--(OBJEDNÁVKY!$E$8:$E$50&lt;=Y$6),--(OBJEDNÁVKY!$F$8:$F$50&gt;=Y$6),OBJEDNÁVKY!$D$8:$D$50),INDEX(VYBAVENÍ!$C$8:$C$29, $A30)-SUMPRODUCT(--(OBJEDNÁVKY!$C$8:$C$50=$B30),--(OBJEDNÁVKY!$E$8:$E$50&lt;=Y$6),--(OBJEDNÁVKY!$F$8:$F$50&gt;=Y$6),OBJEDNÁVKY!$D$8:$D$50))),"")</f>
        <v/>
      </c>
      <c r="Z30" s="69" t="str">
        <f>IFERROR(IF($B30="","",IF(I_CH_CAL=2,SUMPRODUCT(--(OBJEDNÁVKY!$C$8:$C$50=$B30),--(OBJEDNÁVKY!$E$8:$E$50&lt;=Z$6),--(OBJEDNÁVKY!$F$8:$F$50&gt;=Z$6),OBJEDNÁVKY!$D$8:$D$50),INDEX(VYBAVENÍ!$C$8:$C$29, $A30)-SUMPRODUCT(--(OBJEDNÁVKY!$C$8:$C$50=$B30),--(OBJEDNÁVKY!$E$8:$E$50&lt;=Z$6),--(OBJEDNÁVKY!$F$8:$F$50&gt;=Z$6),OBJEDNÁVKY!$D$8:$D$50))),"")</f>
        <v/>
      </c>
      <c r="AA30" s="69" t="str">
        <f>IFERROR(IF($B30="","",IF(I_CH_CAL=2,SUMPRODUCT(--(OBJEDNÁVKY!$C$8:$C$50=$B30),--(OBJEDNÁVKY!$E$8:$E$50&lt;=AA$6),--(OBJEDNÁVKY!$F$8:$F$50&gt;=AA$6),OBJEDNÁVKY!$D$8:$D$50),INDEX(VYBAVENÍ!$C$8:$C$29, $A30)-SUMPRODUCT(--(OBJEDNÁVKY!$C$8:$C$50=$B30),--(OBJEDNÁVKY!$E$8:$E$50&lt;=AA$6),--(OBJEDNÁVKY!$F$8:$F$50&gt;=AA$6),OBJEDNÁVKY!$D$8:$D$50))),"")</f>
        <v/>
      </c>
      <c r="AB30" s="69" t="str">
        <f>IFERROR(IF($B30="","",IF(I_CH_CAL=2,SUMPRODUCT(--(OBJEDNÁVKY!$C$8:$C$50=$B30),--(OBJEDNÁVKY!$E$8:$E$50&lt;=AB$6),--(OBJEDNÁVKY!$F$8:$F$50&gt;=AB$6),OBJEDNÁVKY!$D$8:$D$50),INDEX(VYBAVENÍ!$C$8:$C$29, $A30)-SUMPRODUCT(--(OBJEDNÁVKY!$C$8:$C$50=$B30),--(OBJEDNÁVKY!$E$8:$E$50&lt;=AB$6),--(OBJEDNÁVKY!$F$8:$F$50&gt;=AB$6),OBJEDNÁVKY!$D$8:$D$50))),"")</f>
        <v/>
      </c>
      <c r="AC30" s="69" t="str">
        <f>IFERROR(IF($B30="","",IF(I_CH_CAL=2,SUMPRODUCT(--(OBJEDNÁVKY!$C$8:$C$50=$B30),--(OBJEDNÁVKY!$E$8:$E$50&lt;=AC$6),--(OBJEDNÁVKY!$F$8:$F$50&gt;=AC$6),OBJEDNÁVKY!$D$8:$D$50),INDEX(VYBAVENÍ!$C$8:$C$29, $A30)-SUMPRODUCT(--(OBJEDNÁVKY!$C$8:$C$50=$B30),--(OBJEDNÁVKY!$E$8:$E$50&lt;=AC$6),--(OBJEDNÁVKY!$F$8:$F$50&gt;=AC$6),OBJEDNÁVKY!$D$8:$D$50))),"")</f>
        <v/>
      </c>
      <c r="AD30" s="69" t="str">
        <f>IFERROR(IF($B30="","",IF(I_CH_CAL=2,SUMPRODUCT(--(OBJEDNÁVKY!$C$8:$C$50=$B30),--(OBJEDNÁVKY!$E$8:$E$50&lt;=AD$6),--(OBJEDNÁVKY!$F$8:$F$50&gt;=AD$6),OBJEDNÁVKY!$D$8:$D$50),INDEX(VYBAVENÍ!$C$8:$C$29, $A30)-SUMPRODUCT(--(OBJEDNÁVKY!$C$8:$C$50=$B30),--(OBJEDNÁVKY!$E$8:$E$50&lt;=AD$6),--(OBJEDNÁVKY!$F$8:$F$50&gt;=AD$6),OBJEDNÁVKY!$D$8:$D$50))),"")</f>
        <v/>
      </c>
      <c r="AE30" s="69" t="str">
        <f>IFERROR(IF($B30="","",IF(I_CH_CAL=2,SUMPRODUCT(--(OBJEDNÁVKY!$C$8:$C$50=$B30),--(OBJEDNÁVKY!$E$8:$E$50&lt;=AE$6),--(OBJEDNÁVKY!$F$8:$F$50&gt;=AE$6),OBJEDNÁVKY!$D$8:$D$50),INDEX(VYBAVENÍ!$C$8:$C$29, $A30)-SUMPRODUCT(--(OBJEDNÁVKY!$C$8:$C$50=$B30),--(OBJEDNÁVKY!$E$8:$E$50&lt;=AE$6),--(OBJEDNÁVKY!$F$8:$F$50&gt;=AE$6),OBJEDNÁVKY!$D$8:$D$50))),"")</f>
        <v/>
      </c>
      <c r="AF30" s="69" t="str">
        <f>IFERROR(IF($B30="","",IF(I_CH_CAL=2,SUMPRODUCT(--(OBJEDNÁVKY!$C$8:$C$50=$B30),--(OBJEDNÁVKY!$E$8:$E$50&lt;=AF$6),--(OBJEDNÁVKY!$F$8:$F$50&gt;=AF$6),OBJEDNÁVKY!$D$8:$D$50),INDEX(VYBAVENÍ!$C$8:$C$29, $A30)-SUMPRODUCT(--(OBJEDNÁVKY!$C$8:$C$50=$B30),--(OBJEDNÁVKY!$E$8:$E$50&lt;=AF$6),--(OBJEDNÁVKY!$F$8:$F$50&gt;=AF$6),OBJEDNÁVKY!$D$8:$D$50))),"")</f>
        <v/>
      </c>
      <c r="AG30" s="69" t="str">
        <f>IFERROR(IF($B30="","",IF(I_CH_CAL=2,SUMPRODUCT(--(OBJEDNÁVKY!$C$8:$C$50=$B30),--(OBJEDNÁVKY!$E$8:$E$50&lt;=AG$6),--(OBJEDNÁVKY!$F$8:$F$50&gt;=AG$6),OBJEDNÁVKY!$D$8:$D$50),INDEX(VYBAVENÍ!$C$8:$C$29, $A30)-SUMPRODUCT(--(OBJEDNÁVKY!$C$8:$C$50=$B30),--(OBJEDNÁVKY!$E$8:$E$50&lt;=AG$6),--(OBJEDNÁVKY!$F$8:$F$50&gt;=AG$6),OBJEDNÁVKY!$D$8:$D$50))),"")</f>
        <v/>
      </c>
    </row>
    <row r="31" spans="1:33" ht="22.9" customHeight="1" x14ac:dyDescent="0.25">
      <c r="A31" s="70">
        <f t="shared" si="2"/>
        <v>24</v>
      </c>
      <c r="B31" s="70" t="str">
        <f t="shared" si="3"/>
        <v/>
      </c>
      <c r="C31" s="69" t="str">
        <f>IFERROR(IF($B31="","",IF(I_CH_CAL=2,SUMPRODUCT(--(OBJEDNÁVKY!$C$8:$C$50=$B31),--(OBJEDNÁVKY!$E$8:$E$50&lt;=C$6),--(OBJEDNÁVKY!$F$8:$F$50&gt;=C$6),OBJEDNÁVKY!$D$8:$D$50),INDEX(VYBAVENÍ!$C$8:$C$29, $A31)-SUMPRODUCT(--(OBJEDNÁVKY!$C$8:$C$50=$B31),--(OBJEDNÁVKY!$E$8:$E$50&lt;=C$6),--(OBJEDNÁVKY!$F$8:$F$50&gt;=C$6),OBJEDNÁVKY!$D$8:$D$50))),"")</f>
        <v/>
      </c>
      <c r="D31" s="69" t="str">
        <f>IFERROR(IF($B31="","",IF(I_CH_CAL=2,SUMPRODUCT(--(OBJEDNÁVKY!$C$8:$C$50=$B31),--(OBJEDNÁVKY!$E$8:$E$50&lt;=D$6),--(OBJEDNÁVKY!$F$8:$F$50&gt;=D$6),OBJEDNÁVKY!$D$8:$D$50),INDEX(VYBAVENÍ!$C$8:$C$29, $A31)-SUMPRODUCT(--(OBJEDNÁVKY!$C$8:$C$50=$B31),--(OBJEDNÁVKY!$E$8:$E$50&lt;=D$6),--(OBJEDNÁVKY!$F$8:$F$50&gt;=D$6),OBJEDNÁVKY!$D$8:$D$50))),"")</f>
        <v/>
      </c>
      <c r="E31" s="69" t="str">
        <f>IFERROR(IF($B31="","",IF(I_CH_CAL=2,SUMPRODUCT(--(OBJEDNÁVKY!$C$8:$C$50=$B31),--(OBJEDNÁVKY!$E$8:$E$50&lt;=E$6),--(OBJEDNÁVKY!$F$8:$F$50&gt;=E$6),OBJEDNÁVKY!$D$8:$D$50),INDEX(VYBAVENÍ!$C$8:$C$29, $A31)-SUMPRODUCT(--(OBJEDNÁVKY!$C$8:$C$50=$B31),--(OBJEDNÁVKY!$E$8:$E$50&lt;=E$6),--(OBJEDNÁVKY!$F$8:$F$50&gt;=E$6),OBJEDNÁVKY!$D$8:$D$50))),"")</f>
        <v/>
      </c>
      <c r="F31" s="69" t="str">
        <f>IFERROR(IF($B31="","",IF(I_CH_CAL=2,SUMPRODUCT(--(OBJEDNÁVKY!$C$8:$C$50=$B31),--(OBJEDNÁVKY!$E$8:$E$50&lt;=F$6),--(OBJEDNÁVKY!$F$8:$F$50&gt;=F$6),OBJEDNÁVKY!$D$8:$D$50),INDEX(VYBAVENÍ!$C$8:$C$29, $A31)-SUMPRODUCT(--(OBJEDNÁVKY!$C$8:$C$50=$B31),--(OBJEDNÁVKY!$E$8:$E$50&lt;=F$6),--(OBJEDNÁVKY!$F$8:$F$50&gt;=F$6),OBJEDNÁVKY!$D$8:$D$50))),"")</f>
        <v/>
      </c>
      <c r="G31" s="69" t="str">
        <f>IFERROR(IF($B31="","",IF(I_CH_CAL=2,SUMPRODUCT(--(OBJEDNÁVKY!$C$8:$C$50=$B31),--(OBJEDNÁVKY!$E$8:$E$50&lt;=G$6),--(OBJEDNÁVKY!$F$8:$F$50&gt;=G$6),OBJEDNÁVKY!$D$8:$D$50),INDEX(VYBAVENÍ!$C$8:$C$29, $A31)-SUMPRODUCT(--(OBJEDNÁVKY!$C$8:$C$50=$B31),--(OBJEDNÁVKY!$E$8:$E$50&lt;=G$6),--(OBJEDNÁVKY!$F$8:$F$50&gt;=G$6),OBJEDNÁVKY!$D$8:$D$50))),"")</f>
        <v/>
      </c>
      <c r="H31" s="69" t="str">
        <f>IFERROR(IF($B31="","",IF(I_CH_CAL=2,SUMPRODUCT(--(OBJEDNÁVKY!$C$8:$C$50=$B31),--(OBJEDNÁVKY!$E$8:$E$50&lt;=H$6),--(OBJEDNÁVKY!$F$8:$F$50&gt;=H$6),OBJEDNÁVKY!$D$8:$D$50),INDEX(VYBAVENÍ!$C$8:$C$29, $A31)-SUMPRODUCT(--(OBJEDNÁVKY!$C$8:$C$50=$B31),--(OBJEDNÁVKY!$E$8:$E$50&lt;=H$6),--(OBJEDNÁVKY!$F$8:$F$50&gt;=H$6),OBJEDNÁVKY!$D$8:$D$50))),"")</f>
        <v/>
      </c>
      <c r="I31" s="69" t="str">
        <f>IFERROR(IF($B31="","",IF(I_CH_CAL=2,SUMPRODUCT(--(OBJEDNÁVKY!$C$8:$C$50=$B31),--(OBJEDNÁVKY!$E$8:$E$50&lt;=I$6),--(OBJEDNÁVKY!$F$8:$F$50&gt;=I$6),OBJEDNÁVKY!$D$8:$D$50),INDEX(VYBAVENÍ!$C$8:$C$29, $A31)-SUMPRODUCT(--(OBJEDNÁVKY!$C$8:$C$50=$B31),--(OBJEDNÁVKY!$E$8:$E$50&lt;=I$6),--(OBJEDNÁVKY!$F$8:$F$50&gt;=I$6),OBJEDNÁVKY!$D$8:$D$50))),"")</f>
        <v/>
      </c>
      <c r="J31" s="69" t="str">
        <f>IFERROR(IF($B31="","",IF(I_CH_CAL=2,SUMPRODUCT(--(OBJEDNÁVKY!$C$8:$C$50=$B31),--(OBJEDNÁVKY!$E$8:$E$50&lt;=J$6),--(OBJEDNÁVKY!$F$8:$F$50&gt;=J$6),OBJEDNÁVKY!$D$8:$D$50),INDEX(VYBAVENÍ!$C$8:$C$29, $A31)-SUMPRODUCT(--(OBJEDNÁVKY!$C$8:$C$50=$B31),--(OBJEDNÁVKY!$E$8:$E$50&lt;=J$6),--(OBJEDNÁVKY!$F$8:$F$50&gt;=J$6),OBJEDNÁVKY!$D$8:$D$50))),"")</f>
        <v/>
      </c>
      <c r="K31" s="69" t="str">
        <f>IFERROR(IF($B31="","",IF(I_CH_CAL=2,SUMPRODUCT(--(OBJEDNÁVKY!$C$8:$C$50=$B31),--(OBJEDNÁVKY!$E$8:$E$50&lt;=K$6),--(OBJEDNÁVKY!$F$8:$F$50&gt;=K$6),OBJEDNÁVKY!$D$8:$D$50),INDEX(VYBAVENÍ!$C$8:$C$29, $A31)-SUMPRODUCT(--(OBJEDNÁVKY!$C$8:$C$50=$B31),--(OBJEDNÁVKY!$E$8:$E$50&lt;=K$6),--(OBJEDNÁVKY!$F$8:$F$50&gt;=K$6),OBJEDNÁVKY!$D$8:$D$50))),"")</f>
        <v/>
      </c>
      <c r="L31" s="69" t="str">
        <f>IFERROR(IF($B31="","",IF(I_CH_CAL=2,SUMPRODUCT(--(OBJEDNÁVKY!$C$8:$C$50=$B31),--(OBJEDNÁVKY!$E$8:$E$50&lt;=L$6),--(OBJEDNÁVKY!$F$8:$F$50&gt;=L$6),OBJEDNÁVKY!$D$8:$D$50),INDEX(VYBAVENÍ!$C$8:$C$29, $A31)-SUMPRODUCT(--(OBJEDNÁVKY!$C$8:$C$50=$B31),--(OBJEDNÁVKY!$E$8:$E$50&lt;=L$6),--(OBJEDNÁVKY!$F$8:$F$50&gt;=L$6),OBJEDNÁVKY!$D$8:$D$50))),"")</f>
        <v/>
      </c>
      <c r="M31" s="69" t="str">
        <f>IFERROR(IF($B31="","",IF(I_CH_CAL=2,SUMPRODUCT(--(OBJEDNÁVKY!$C$8:$C$50=$B31),--(OBJEDNÁVKY!$E$8:$E$50&lt;=M$6),--(OBJEDNÁVKY!$F$8:$F$50&gt;=M$6),OBJEDNÁVKY!$D$8:$D$50),INDEX(VYBAVENÍ!$C$8:$C$29, $A31)-SUMPRODUCT(--(OBJEDNÁVKY!$C$8:$C$50=$B31),--(OBJEDNÁVKY!$E$8:$E$50&lt;=M$6),--(OBJEDNÁVKY!$F$8:$F$50&gt;=M$6),OBJEDNÁVKY!$D$8:$D$50))),"")</f>
        <v/>
      </c>
      <c r="N31" s="69" t="str">
        <f>IFERROR(IF($B31="","",IF(I_CH_CAL=2,SUMPRODUCT(--(OBJEDNÁVKY!$C$8:$C$50=$B31),--(OBJEDNÁVKY!$E$8:$E$50&lt;=N$6),--(OBJEDNÁVKY!$F$8:$F$50&gt;=N$6),OBJEDNÁVKY!$D$8:$D$50),INDEX(VYBAVENÍ!$C$8:$C$29, $A31)-SUMPRODUCT(--(OBJEDNÁVKY!$C$8:$C$50=$B31),--(OBJEDNÁVKY!$E$8:$E$50&lt;=N$6),--(OBJEDNÁVKY!$F$8:$F$50&gt;=N$6),OBJEDNÁVKY!$D$8:$D$50))),"")</f>
        <v/>
      </c>
      <c r="O31" s="69" t="str">
        <f>IFERROR(IF($B31="","",IF(I_CH_CAL=2,SUMPRODUCT(--(OBJEDNÁVKY!$C$8:$C$50=$B31),--(OBJEDNÁVKY!$E$8:$E$50&lt;=O$6),--(OBJEDNÁVKY!$F$8:$F$50&gt;=O$6),OBJEDNÁVKY!$D$8:$D$50),INDEX(VYBAVENÍ!$C$8:$C$29, $A31)-SUMPRODUCT(--(OBJEDNÁVKY!$C$8:$C$50=$B31),--(OBJEDNÁVKY!$E$8:$E$50&lt;=O$6),--(OBJEDNÁVKY!$F$8:$F$50&gt;=O$6),OBJEDNÁVKY!$D$8:$D$50))),"")</f>
        <v/>
      </c>
      <c r="P31" s="69" t="str">
        <f>IFERROR(IF($B31="","",IF(I_CH_CAL=2,SUMPRODUCT(--(OBJEDNÁVKY!$C$8:$C$50=$B31),--(OBJEDNÁVKY!$E$8:$E$50&lt;=P$6),--(OBJEDNÁVKY!$F$8:$F$50&gt;=P$6),OBJEDNÁVKY!$D$8:$D$50),INDEX(VYBAVENÍ!$C$8:$C$29, $A31)-SUMPRODUCT(--(OBJEDNÁVKY!$C$8:$C$50=$B31),--(OBJEDNÁVKY!$E$8:$E$50&lt;=P$6),--(OBJEDNÁVKY!$F$8:$F$50&gt;=P$6),OBJEDNÁVKY!$D$8:$D$50))),"")</f>
        <v/>
      </c>
      <c r="Q31" s="69" t="str">
        <f>IFERROR(IF($B31="","",IF(I_CH_CAL=2,SUMPRODUCT(--(OBJEDNÁVKY!$C$8:$C$50=$B31),--(OBJEDNÁVKY!$E$8:$E$50&lt;=Q$6),--(OBJEDNÁVKY!$F$8:$F$50&gt;=Q$6),OBJEDNÁVKY!$D$8:$D$50),INDEX(VYBAVENÍ!$C$8:$C$29, $A31)-SUMPRODUCT(--(OBJEDNÁVKY!$C$8:$C$50=$B31),--(OBJEDNÁVKY!$E$8:$E$50&lt;=Q$6),--(OBJEDNÁVKY!$F$8:$F$50&gt;=Q$6),OBJEDNÁVKY!$D$8:$D$50))),"")</f>
        <v/>
      </c>
      <c r="R31" s="69" t="str">
        <f>IFERROR(IF($B31="","",IF(I_CH_CAL=2,SUMPRODUCT(--(OBJEDNÁVKY!$C$8:$C$50=$B31),--(OBJEDNÁVKY!$E$8:$E$50&lt;=R$6),--(OBJEDNÁVKY!$F$8:$F$50&gt;=R$6),OBJEDNÁVKY!$D$8:$D$50),INDEX(VYBAVENÍ!$C$8:$C$29, $A31)-SUMPRODUCT(--(OBJEDNÁVKY!$C$8:$C$50=$B31),--(OBJEDNÁVKY!$E$8:$E$50&lt;=R$6),--(OBJEDNÁVKY!$F$8:$F$50&gt;=R$6),OBJEDNÁVKY!$D$8:$D$50))),"")</f>
        <v/>
      </c>
      <c r="S31" s="69" t="str">
        <f>IFERROR(IF($B31="","",IF(I_CH_CAL=2,SUMPRODUCT(--(OBJEDNÁVKY!$C$8:$C$50=$B31),--(OBJEDNÁVKY!$E$8:$E$50&lt;=S$6),--(OBJEDNÁVKY!$F$8:$F$50&gt;=S$6),OBJEDNÁVKY!$D$8:$D$50),INDEX(VYBAVENÍ!$C$8:$C$29, $A31)-SUMPRODUCT(--(OBJEDNÁVKY!$C$8:$C$50=$B31),--(OBJEDNÁVKY!$E$8:$E$50&lt;=S$6),--(OBJEDNÁVKY!$F$8:$F$50&gt;=S$6),OBJEDNÁVKY!$D$8:$D$50))),"")</f>
        <v/>
      </c>
      <c r="T31" s="69" t="str">
        <f>IFERROR(IF($B31="","",IF(I_CH_CAL=2,SUMPRODUCT(--(OBJEDNÁVKY!$C$8:$C$50=$B31),--(OBJEDNÁVKY!$E$8:$E$50&lt;=T$6),--(OBJEDNÁVKY!$F$8:$F$50&gt;=T$6),OBJEDNÁVKY!$D$8:$D$50),INDEX(VYBAVENÍ!$C$8:$C$29, $A31)-SUMPRODUCT(--(OBJEDNÁVKY!$C$8:$C$50=$B31),--(OBJEDNÁVKY!$E$8:$E$50&lt;=T$6),--(OBJEDNÁVKY!$F$8:$F$50&gt;=T$6),OBJEDNÁVKY!$D$8:$D$50))),"")</f>
        <v/>
      </c>
      <c r="U31" s="69" t="str">
        <f>IFERROR(IF($B31="","",IF(I_CH_CAL=2,SUMPRODUCT(--(OBJEDNÁVKY!$C$8:$C$50=$B31),--(OBJEDNÁVKY!$E$8:$E$50&lt;=U$6),--(OBJEDNÁVKY!$F$8:$F$50&gt;=U$6),OBJEDNÁVKY!$D$8:$D$50),INDEX(VYBAVENÍ!$C$8:$C$29, $A31)-SUMPRODUCT(--(OBJEDNÁVKY!$C$8:$C$50=$B31),--(OBJEDNÁVKY!$E$8:$E$50&lt;=U$6),--(OBJEDNÁVKY!$F$8:$F$50&gt;=U$6),OBJEDNÁVKY!$D$8:$D$50))),"")</f>
        <v/>
      </c>
      <c r="V31" s="69" t="str">
        <f>IFERROR(IF($B31="","",IF(I_CH_CAL=2,SUMPRODUCT(--(OBJEDNÁVKY!$C$8:$C$50=$B31),--(OBJEDNÁVKY!$E$8:$E$50&lt;=V$6),--(OBJEDNÁVKY!$F$8:$F$50&gt;=V$6),OBJEDNÁVKY!$D$8:$D$50),INDEX(VYBAVENÍ!$C$8:$C$29, $A31)-SUMPRODUCT(--(OBJEDNÁVKY!$C$8:$C$50=$B31),--(OBJEDNÁVKY!$E$8:$E$50&lt;=V$6),--(OBJEDNÁVKY!$F$8:$F$50&gt;=V$6),OBJEDNÁVKY!$D$8:$D$50))),"")</f>
        <v/>
      </c>
      <c r="W31" s="69" t="str">
        <f>IFERROR(IF($B31="","",IF(I_CH_CAL=2,SUMPRODUCT(--(OBJEDNÁVKY!$C$8:$C$50=$B31),--(OBJEDNÁVKY!$E$8:$E$50&lt;=W$6),--(OBJEDNÁVKY!$F$8:$F$50&gt;=W$6),OBJEDNÁVKY!$D$8:$D$50),INDEX(VYBAVENÍ!$C$8:$C$29, $A31)-SUMPRODUCT(--(OBJEDNÁVKY!$C$8:$C$50=$B31),--(OBJEDNÁVKY!$E$8:$E$50&lt;=W$6),--(OBJEDNÁVKY!$F$8:$F$50&gt;=W$6),OBJEDNÁVKY!$D$8:$D$50))),"")</f>
        <v/>
      </c>
      <c r="X31" s="69" t="str">
        <f>IFERROR(IF($B31="","",IF(I_CH_CAL=2,SUMPRODUCT(--(OBJEDNÁVKY!$C$8:$C$50=$B31),--(OBJEDNÁVKY!$E$8:$E$50&lt;=X$6),--(OBJEDNÁVKY!$F$8:$F$50&gt;=X$6),OBJEDNÁVKY!$D$8:$D$50),INDEX(VYBAVENÍ!$C$8:$C$29, $A31)-SUMPRODUCT(--(OBJEDNÁVKY!$C$8:$C$50=$B31),--(OBJEDNÁVKY!$E$8:$E$50&lt;=X$6),--(OBJEDNÁVKY!$F$8:$F$50&gt;=X$6),OBJEDNÁVKY!$D$8:$D$50))),"")</f>
        <v/>
      </c>
      <c r="Y31" s="69" t="str">
        <f>IFERROR(IF($B31="","",IF(I_CH_CAL=2,SUMPRODUCT(--(OBJEDNÁVKY!$C$8:$C$50=$B31),--(OBJEDNÁVKY!$E$8:$E$50&lt;=Y$6),--(OBJEDNÁVKY!$F$8:$F$50&gt;=Y$6),OBJEDNÁVKY!$D$8:$D$50),INDEX(VYBAVENÍ!$C$8:$C$29, $A31)-SUMPRODUCT(--(OBJEDNÁVKY!$C$8:$C$50=$B31),--(OBJEDNÁVKY!$E$8:$E$50&lt;=Y$6),--(OBJEDNÁVKY!$F$8:$F$50&gt;=Y$6),OBJEDNÁVKY!$D$8:$D$50))),"")</f>
        <v/>
      </c>
      <c r="Z31" s="69" t="str">
        <f>IFERROR(IF($B31="","",IF(I_CH_CAL=2,SUMPRODUCT(--(OBJEDNÁVKY!$C$8:$C$50=$B31),--(OBJEDNÁVKY!$E$8:$E$50&lt;=Z$6),--(OBJEDNÁVKY!$F$8:$F$50&gt;=Z$6),OBJEDNÁVKY!$D$8:$D$50),INDEX(VYBAVENÍ!$C$8:$C$29, $A31)-SUMPRODUCT(--(OBJEDNÁVKY!$C$8:$C$50=$B31),--(OBJEDNÁVKY!$E$8:$E$50&lt;=Z$6),--(OBJEDNÁVKY!$F$8:$F$50&gt;=Z$6),OBJEDNÁVKY!$D$8:$D$50))),"")</f>
        <v/>
      </c>
      <c r="AA31" s="69" t="str">
        <f>IFERROR(IF($B31="","",IF(I_CH_CAL=2,SUMPRODUCT(--(OBJEDNÁVKY!$C$8:$C$50=$B31),--(OBJEDNÁVKY!$E$8:$E$50&lt;=AA$6),--(OBJEDNÁVKY!$F$8:$F$50&gt;=AA$6),OBJEDNÁVKY!$D$8:$D$50),INDEX(VYBAVENÍ!$C$8:$C$29, $A31)-SUMPRODUCT(--(OBJEDNÁVKY!$C$8:$C$50=$B31),--(OBJEDNÁVKY!$E$8:$E$50&lt;=AA$6),--(OBJEDNÁVKY!$F$8:$F$50&gt;=AA$6),OBJEDNÁVKY!$D$8:$D$50))),"")</f>
        <v/>
      </c>
      <c r="AB31" s="69" t="str">
        <f>IFERROR(IF($B31="","",IF(I_CH_CAL=2,SUMPRODUCT(--(OBJEDNÁVKY!$C$8:$C$50=$B31),--(OBJEDNÁVKY!$E$8:$E$50&lt;=AB$6),--(OBJEDNÁVKY!$F$8:$F$50&gt;=AB$6),OBJEDNÁVKY!$D$8:$D$50),INDEX(VYBAVENÍ!$C$8:$C$29, $A31)-SUMPRODUCT(--(OBJEDNÁVKY!$C$8:$C$50=$B31),--(OBJEDNÁVKY!$E$8:$E$50&lt;=AB$6),--(OBJEDNÁVKY!$F$8:$F$50&gt;=AB$6),OBJEDNÁVKY!$D$8:$D$50))),"")</f>
        <v/>
      </c>
      <c r="AC31" s="69" t="str">
        <f>IFERROR(IF($B31="","",IF(I_CH_CAL=2,SUMPRODUCT(--(OBJEDNÁVKY!$C$8:$C$50=$B31),--(OBJEDNÁVKY!$E$8:$E$50&lt;=AC$6),--(OBJEDNÁVKY!$F$8:$F$50&gt;=AC$6),OBJEDNÁVKY!$D$8:$D$50),INDEX(VYBAVENÍ!$C$8:$C$29, $A31)-SUMPRODUCT(--(OBJEDNÁVKY!$C$8:$C$50=$B31),--(OBJEDNÁVKY!$E$8:$E$50&lt;=AC$6),--(OBJEDNÁVKY!$F$8:$F$50&gt;=AC$6),OBJEDNÁVKY!$D$8:$D$50))),"")</f>
        <v/>
      </c>
      <c r="AD31" s="69" t="str">
        <f>IFERROR(IF($B31="","",IF(I_CH_CAL=2,SUMPRODUCT(--(OBJEDNÁVKY!$C$8:$C$50=$B31),--(OBJEDNÁVKY!$E$8:$E$50&lt;=AD$6),--(OBJEDNÁVKY!$F$8:$F$50&gt;=AD$6),OBJEDNÁVKY!$D$8:$D$50),INDEX(VYBAVENÍ!$C$8:$C$29, $A31)-SUMPRODUCT(--(OBJEDNÁVKY!$C$8:$C$50=$B31),--(OBJEDNÁVKY!$E$8:$E$50&lt;=AD$6),--(OBJEDNÁVKY!$F$8:$F$50&gt;=AD$6),OBJEDNÁVKY!$D$8:$D$50))),"")</f>
        <v/>
      </c>
      <c r="AE31" s="69" t="str">
        <f>IFERROR(IF($B31="","",IF(I_CH_CAL=2,SUMPRODUCT(--(OBJEDNÁVKY!$C$8:$C$50=$B31),--(OBJEDNÁVKY!$E$8:$E$50&lt;=AE$6),--(OBJEDNÁVKY!$F$8:$F$50&gt;=AE$6),OBJEDNÁVKY!$D$8:$D$50),INDEX(VYBAVENÍ!$C$8:$C$29, $A31)-SUMPRODUCT(--(OBJEDNÁVKY!$C$8:$C$50=$B31),--(OBJEDNÁVKY!$E$8:$E$50&lt;=AE$6),--(OBJEDNÁVKY!$F$8:$F$50&gt;=AE$6),OBJEDNÁVKY!$D$8:$D$50))),"")</f>
        <v/>
      </c>
      <c r="AF31" s="69" t="str">
        <f>IFERROR(IF($B31="","",IF(I_CH_CAL=2,SUMPRODUCT(--(OBJEDNÁVKY!$C$8:$C$50=$B31),--(OBJEDNÁVKY!$E$8:$E$50&lt;=AF$6),--(OBJEDNÁVKY!$F$8:$F$50&gt;=AF$6),OBJEDNÁVKY!$D$8:$D$50),INDEX(VYBAVENÍ!$C$8:$C$29, $A31)-SUMPRODUCT(--(OBJEDNÁVKY!$C$8:$C$50=$B31),--(OBJEDNÁVKY!$E$8:$E$50&lt;=AF$6),--(OBJEDNÁVKY!$F$8:$F$50&gt;=AF$6),OBJEDNÁVKY!$D$8:$D$50))),"")</f>
        <v/>
      </c>
      <c r="AG31" s="69" t="str">
        <f>IFERROR(IF($B31="","",IF(I_CH_CAL=2,SUMPRODUCT(--(OBJEDNÁVKY!$C$8:$C$50=$B31),--(OBJEDNÁVKY!$E$8:$E$50&lt;=AG$6),--(OBJEDNÁVKY!$F$8:$F$50&gt;=AG$6),OBJEDNÁVKY!$D$8:$D$50),INDEX(VYBAVENÍ!$C$8:$C$29, $A31)-SUMPRODUCT(--(OBJEDNÁVKY!$C$8:$C$50=$B31),--(OBJEDNÁVKY!$E$8:$E$50&lt;=AG$6),--(OBJEDNÁVKY!$F$8:$F$50&gt;=AG$6),OBJEDNÁVKY!$D$8:$D$50))),"")</f>
        <v/>
      </c>
    </row>
    <row r="32" spans="1:33" ht="26.45" customHeight="1" x14ac:dyDescent="0.25">
      <c r="A32" s="70">
        <f t="shared" si="2"/>
        <v>25</v>
      </c>
      <c r="B32" s="70" t="str">
        <f t="shared" si="3"/>
        <v/>
      </c>
      <c r="C32" s="69" t="str">
        <f>IFERROR(IF($B32="","",IF(I_CH_CAL=2,SUMPRODUCT(--(OBJEDNÁVKY!$C$8:$C$50=$B32),--(OBJEDNÁVKY!$E$8:$E$50&lt;=C$6),--(OBJEDNÁVKY!$F$8:$F$50&gt;=C$6),OBJEDNÁVKY!$D$8:$D$50),INDEX(VYBAVENÍ!$C$8:$C$29, $A32)-SUMPRODUCT(--(OBJEDNÁVKY!$C$8:$C$50=$B32),--(OBJEDNÁVKY!$E$8:$E$50&lt;=C$6),--(OBJEDNÁVKY!$F$8:$F$50&gt;=C$6),OBJEDNÁVKY!$D$8:$D$50))),"")</f>
        <v/>
      </c>
      <c r="D32" s="69" t="str">
        <f>IFERROR(IF($B32="","",IF(I_CH_CAL=2,SUMPRODUCT(--(OBJEDNÁVKY!$C$8:$C$50=$B32),--(OBJEDNÁVKY!$E$8:$E$50&lt;=D$6),--(OBJEDNÁVKY!$F$8:$F$50&gt;=D$6),OBJEDNÁVKY!$D$8:$D$50),INDEX(VYBAVENÍ!$C$8:$C$29, $A32)-SUMPRODUCT(--(OBJEDNÁVKY!$C$8:$C$50=$B32),--(OBJEDNÁVKY!$E$8:$E$50&lt;=D$6),--(OBJEDNÁVKY!$F$8:$F$50&gt;=D$6),OBJEDNÁVKY!$D$8:$D$50))),"")</f>
        <v/>
      </c>
      <c r="E32" s="69" t="str">
        <f>IFERROR(IF($B32="","",IF(I_CH_CAL=2,SUMPRODUCT(--(OBJEDNÁVKY!$C$8:$C$50=$B32),--(OBJEDNÁVKY!$E$8:$E$50&lt;=E$6),--(OBJEDNÁVKY!$F$8:$F$50&gt;=E$6),OBJEDNÁVKY!$D$8:$D$50),INDEX(VYBAVENÍ!$C$8:$C$29, $A32)-SUMPRODUCT(--(OBJEDNÁVKY!$C$8:$C$50=$B32),--(OBJEDNÁVKY!$E$8:$E$50&lt;=E$6),--(OBJEDNÁVKY!$F$8:$F$50&gt;=E$6),OBJEDNÁVKY!$D$8:$D$50))),"")</f>
        <v/>
      </c>
      <c r="F32" s="69" t="str">
        <f>IFERROR(IF($B32="","",IF(I_CH_CAL=2,SUMPRODUCT(--(OBJEDNÁVKY!$C$8:$C$50=$B32),--(OBJEDNÁVKY!$E$8:$E$50&lt;=F$6),--(OBJEDNÁVKY!$F$8:$F$50&gt;=F$6),OBJEDNÁVKY!$D$8:$D$50),INDEX(VYBAVENÍ!$C$8:$C$29, $A32)-SUMPRODUCT(--(OBJEDNÁVKY!$C$8:$C$50=$B32),--(OBJEDNÁVKY!$E$8:$E$50&lt;=F$6),--(OBJEDNÁVKY!$F$8:$F$50&gt;=F$6),OBJEDNÁVKY!$D$8:$D$50))),"")</f>
        <v/>
      </c>
      <c r="G32" s="69" t="str">
        <f>IFERROR(IF($B32="","",IF(I_CH_CAL=2,SUMPRODUCT(--(OBJEDNÁVKY!$C$8:$C$50=$B32),--(OBJEDNÁVKY!$E$8:$E$50&lt;=G$6),--(OBJEDNÁVKY!$F$8:$F$50&gt;=G$6),OBJEDNÁVKY!$D$8:$D$50),INDEX(VYBAVENÍ!$C$8:$C$29, $A32)-SUMPRODUCT(--(OBJEDNÁVKY!$C$8:$C$50=$B32),--(OBJEDNÁVKY!$E$8:$E$50&lt;=G$6),--(OBJEDNÁVKY!$F$8:$F$50&gt;=G$6),OBJEDNÁVKY!$D$8:$D$50))),"")</f>
        <v/>
      </c>
      <c r="H32" s="69" t="str">
        <f>IFERROR(IF($B32="","",IF(I_CH_CAL=2,SUMPRODUCT(--(OBJEDNÁVKY!$C$8:$C$50=$B32),--(OBJEDNÁVKY!$E$8:$E$50&lt;=H$6),--(OBJEDNÁVKY!$F$8:$F$50&gt;=H$6),OBJEDNÁVKY!$D$8:$D$50),INDEX(VYBAVENÍ!$C$8:$C$29, $A32)-SUMPRODUCT(--(OBJEDNÁVKY!$C$8:$C$50=$B32),--(OBJEDNÁVKY!$E$8:$E$50&lt;=H$6),--(OBJEDNÁVKY!$F$8:$F$50&gt;=H$6),OBJEDNÁVKY!$D$8:$D$50))),"")</f>
        <v/>
      </c>
      <c r="I32" s="69" t="str">
        <f>IFERROR(IF($B32="","",IF(I_CH_CAL=2,SUMPRODUCT(--(OBJEDNÁVKY!$C$8:$C$50=$B32),--(OBJEDNÁVKY!$E$8:$E$50&lt;=I$6),--(OBJEDNÁVKY!$F$8:$F$50&gt;=I$6),OBJEDNÁVKY!$D$8:$D$50),INDEX(VYBAVENÍ!$C$8:$C$29, $A32)-SUMPRODUCT(--(OBJEDNÁVKY!$C$8:$C$50=$B32),--(OBJEDNÁVKY!$E$8:$E$50&lt;=I$6),--(OBJEDNÁVKY!$F$8:$F$50&gt;=I$6),OBJEDNÁVKY!$D$8:$D$50))),"")</f>
        <v/>
      </c>
      <c r="J32" s="69" t="str">
        <f>IFERROR(IF($B32="","",IF(I_CH_CAL=2,SUMPRODUCT(--(OBJEDNÁVKY!$C$8:$C$50=$B32),--(OBJEDNÁVKY!$E$8:$E$50&lt;=J$6),--(OBJEDNÁVKY!$F$8:$F$50&gt;=J$6),OBJEDNÁVKY!$D$8:$D$50),INDEX(VYBAVENÍ!$C$8:$C$29, $A32)-SUMPRODUCT(--(OBJEDNÁVKY!$C$8:$C$50=$B32),--(OBJEDNÁVKY!$E$8:$E$50&lt;=J$6),--(OBJEDNÁVKY!$F$8:$F$50&gt;=J$6),OBJEDNÁVKY!$D$8:$D$50))),"")</f>
        <v/>
      </c>
      <c r="K32" s="69" t="str">
        <f>IFERROR(IF($B32="","",IF(I_CH_CAL=2,SUMPRODUCT(--(OBJEDNÁVKY!$C$8:$C$50=$B32),--(OBJEDNÁVKY!$E$8:$E$50&lt;=K$6),--(OBJEDNÁVKY!$F$8:$F$50&gt;=K$6),OBJEDNÁVKY!$D$8:$D$50),INDEX(VYBAVENÍ!$C$8:$C$29, $A32)-SUMPRODUCT(--(OBJEDNÁVKY!$C$8:$C$50=$B32),--(OBJEDNÁVKY!$E$8:$E$50&lt;=K$6),--(OBJEDNÁVKY!$F$8:$F$50&gt;=K$6),OBJEDNÁVKY!$D$8:$D$50))),"")</f>
        <v/>
      </c>
      <c r="L32" s="69" t="str">
        <f>IFERROR(IF($B32="","",IF(I_CH_CAL=2,SUMPRODUCT(--(OBJEDNÁVKY!$C$8:$C$50=$B32),--(OBJEDNÁVKY!$E$8:$E$50&lt;=L$6),--(OBJEDNÁVKY!$F$8:$F$50&gt;=L$6),OBJEDNÁVKY!$D$8:$D$50),INDEX(VYBAVENÍ!$C$8:$C$29, $A32)-SUMPRODUCT(--(OBJEDNÁVKY!$C$8:$C$50=$B32),--(OBJEDNÁVKY!$E$8:$E$50&lt;=L$6),--(OBJEDNÁVKY!$F$8:$F$50&gt;=L$6),OBJEDNÁVKY!$D$8:$D$50))),"")</f>
        <v/>
      </c>
      <c r="M32" s="69" t="str">
        <f>IFERROR(IF($B32="","",IF(I_CH_CAL=2,SUMPRODUCT(--(OBJEDNÁVKY!$C$8:$C$50=$B32),--(OBJEDNÁVKY!$E$8:$E$50&lt;=M$6),--(OBJEDNÁVKY!$F$8:$F$50&gt;=M$6),OBJEDNÁVKY!$D$8:$D$50),INDEX(VYBAVENÍ!$C$8:$C$29, $A32)-SUMPRODUCT(--(OBJEDNÁVKY!$C$8:$C$50=$B32),--(OBJEDNÁVKY!$E$8:$E$50&lt;=M$6),--(OBJEDNÁVKY!$F$8:$F$50&gt;=M$6),OBJEDNÁVKY!$D$8:$D$50))),"")</f>
        <v/>
      </c>
      <c r="N32" s="69" t="str">
        <f>IFERROR(IF($B32="","",IF(I_CH_CAL=2,SUMPRODUCT(--(OBJEDNÁVKY!$C$8:$C$50=$B32),--(OBJEDNÁVKY!$E$8:$E$50&lt;=N$6),--(OBJEDNÁVKY!$F$8:$F$50&gt;=N$6),OBJEDNÁVKY!$D$8:$D$50),INDEX(VYBAVENÍ!$C$8:$C$29, $A32)-SUMPRODUCT(--(OBJEDNÁVKY!$C$8:$C$50=$B32),--(OBJEDNÁVKY!$E$8:$E$50&lt;=N$6),--(OBJEDNÁVKY!$F$8:$F$50&gt;=N$6),OBJEDNÁVKY!$D$8:$D$50))),"")</f>
        <v/>
      </c>
      <c r="O32" s="69" t="str">
        <f>IFERROR(IF($B32="","",IF(I_CH_CAL=2,SUMPRODUCT(--(OBJEDNÁVKY!$C$8:$C$50=$B32),--(OBJEDNÁVKY!$E$8:$E$50&lt;=O$6),--(OBJEDNÁVKY!$F$8:$F$50&gt;=O$6),OBJEDNÁVKY!$D$8:$D$50),INDEX(VYBAVENÍ!$C$8:$C$29, $A32)-SUMPRODUCT(--(OBJEDNÁVKY!$C$8:$C$50=$B32),--(OBJEDNÁVKY!$E$8:$E$50&lt;=O$6),--(OBJEDNÁVKY!$F$8:$F$50&gt;=O$6),OBJEDNÁVKY!$D$8:$D$50))),"")</f>
        <v/>
      </c>
      <c r="P32" s="69" t="str">
        <f>IFERROR(IF($B32="","",IF(I_CH_CAL=2,SUMPRODUCT(--(OBJEDNÁVKY!$C$8:$C$50=$B32),--(OBJEDNÁVKY!$E$8:$E$50&lt;=P$6),--(OBJEDNÁVKY!$F$8:$F$50&gt;=P$6),OBJEDNÁVKY!$D$8:$D$50),INDEX(VYBAVENÍ!$C$8:$C$29, $A32)-SUMPRODUCT(--(OBJEDNÁVKY!$C$8:$C$50=$B32),--(OBJEDNÁVKY!$E$8:$E$50&lt;=P$6),--(OBJEDNÁVKY!$F$8:$F$50&gt;=P$6),OBJEDNÁVKY!$D$8:$D$50))),"")</f>
        <v/>
      </c>
      <c r="Q32" s="69" t="str">
        <f>IFERROR(IF($B32="","",IF(I_CH_CAL=2,SUMPRODUCT(--(OBJEDNÁVKY!$C$8:$C$50=$B32),--(OBJEDNÁVKY!$E$8:$E$50&lt;=Q$6),--(OBJEDNÁVKY!$F$8:$F$50&gt;=Q$6),OBJEDNÁVKY!$D$8:$D$50),INDEX(VYBAVENÍ!$C$8:$C$29, $A32)-SUMPRODUCT(--(OBJEDNÁVKY!$C$8:$C$50=$B32),--(OBJEDNÁVKY!$E$8:$E$50&lt;=Q$6),--(OBJEDNÁVKY!$F$8:$F$50&gt;=Q$6),OBJEDNÁVKY!$D$8:$D$50))),"")</f>
        <v/>
      </c>
      <c r="R32" s="69" t="str">
        <f>IFERROR(IF($B32="","",IF(I_CH_CAL=2,SUMPRODUCT(--(OBJEDNÁVKY!$C$8:$C$50=$B32),--(OBJEDNÁVKY!$E$8:$E$50&lt;=R$6),--(OBJEDNÁVKY!$F$8:$F$50&gt;=R$6),OBJEDNÁVKY!$D$8:$D$50),INDEX(VYBAVENÍ!$C$8:$C$29, $A32)-SUMPRODUCT(--(OBJEDNÁVKY!$C$8:$C$50=$B32),--(OBJEDNÁVKY!$E$8:$E$50&lt;=R$6),--(OBJEDNÁVKY!$F$8:$F$50&gt;=R$6),OBJEDNÁVKY!$D$8:$D$50))),"")</f>
        <v/>
      </c>
      <c r="S32" s="69" t="str">
        <f>IFERROR(IF($B32="","",IF(I_CH_CAL=2,SUMPRODUCT(--(OBJEDNÁVKY!$C$8:$C$50=$B32),--(OBJEDNÁVKY!$E$8:$E$50&lt;=S$6),--(OBJEDNÁVKY!$F$8:$F$50&gt;=S$6),OBJEDNÁVKY!$D$8:$D$50),INDEX(VYBAVENÍ!$C$8:$C$29, $A32)-SUMPRODUCT(--(OBJEDNÁVKY!$C$8:$C$50=$B32),--(OBJEDNÁVKY!$E$8:$E$50&lt;=S$6),--(OBJEDNÁVKY!$F$8:$F$50&gt;=S$6),OBJEDNÁVKY!$D$8:$D$50))),"")</f>
        <v/>
      </c>
      <c r="T32" s="69" t="str">
        <f>IFERROR(IF($B32="","",IF(I_CH_CAL=2,SUMPRODUCT(--(OBJEDNÁVKY!$C$8:$C$50=$B32),--(OBJEDNÁVKY!$E$8:$E$50&lt;=T$6),--(OBJEDNÁVKY!$F$8:$F$50&gt;=T$6),OBJEDNÁVKY!$D$8:$D$50),INDEX(VYBAVENÍ!$C$8:$C$29, $A32)-SUMPRODUCT(--(OBJEDNÁVKY!$C$8:$C$50=$B32),--(OBJEDNÁVKY!$E$8:$E$50&lt;=T$6),--(OBJEDNÁVKY!$F$8:$F$50&gt;=T$6),OBJEDNÁVKY!$D$8:$D$50))),"")</f>
        <v/>
      </c>
      <c r="U32" s="69" t="str">
        <f>IFERROR(IF($B32="","",IF(I_CH_CAL=2,SUMPRODUCT(--(OBJEDNÁVKY!$C$8:$C$50=$B32),--(OBJEDNÁVKY!$E$8:$E$50&lt;=U$6),--(OBJEDNÁVKY!$F$8:$F$50&gt;=U$6),OBJEDNÁVKY!$D$8:$D$50),INDEX(VYBAVENÍ!$C$8:$C$29, $A32)-SUMPRODUCT(--(OBJEDNÁVKY!$C$8:$C$50=$B32),--(OBJEDNÁVKY!$E$8:$E$50&lt;=U$6),--(OBJEDNÁVKY!$F$8:$F$50&gt;=U$6),OBJEDNÁVKY!$D$8:$D$50))),"")</f>
        <v/>
      </c>
      <c r="V32" s="69" t="str">
        <f>IFERROR(IF($B32="","",IF(I_CH_CAL=2,SUMPRODUCT(--(OBJEDNÁVKY!$C$8:$C$50=$B32),--(OBJEDNÁVKY!$E$8:$E$50&lt;=V$6),--(OBJEDNÁVKY!$F$8:$F$50&gt;=V$6),OBJEDNÁVKY!$D$8:$D$50),INDEX(VYBAVENÍ!$C$8:$C$29, $A32)-SUMPRODUCT(--(OBJEDNÁVKY!$C$8:$C$50=$B32),--(OBJEDNÁVKY!$E$8:$E$50&lt;=V$6),--(OBJEDNÁVKY!$F$8:$F$50&gt;=V$6),OBJEDNÁVKY!$D$8:$D$50))),"")</f>
        <v/>
      </c>
      <c r="W32" s="69" t="str">
        <f>IFERROR(IF($B32="","",IF(I_CH_CAL=2,SUMPRODUCT(--(OBJEDNÁVKY!$C$8:$C$50=$B32),--(OBJEDNÁVKY!$E$8:$E$50&lt;=W$6),--(OBJEDNÁVKY!$F$8:$F$50&gt;=W$6),OBJEDNÁVKY!$D$8:$D$50),INDEX(VYBAVENÍ!$C$8:$C$29, $A32)-SUMPRODUCT(--(OBJEDNÁVKY!$C$8:$C$50=$B32),--(OBJEDNÁVKY!$E$8:$E$50&lt;=W$6),--(OBJEDNÁVKY!$F$8:$F$50&gt;=W$6),OBJEDNÁVKY!$D$8:$D$50))),"")</f>
        <v/>
      </c>
      <c r="X32" s="69" t="str">
        <f>IFERROR(IF($B32="","",IF(I_CH_CAL=2,SUMPRODUCT(--(OBJEDNÁVKY!$C$8:$C$50=$B32),--(OBJEDNÁVKY!$E$8:$E$50&lt;=X$6),--(OBJEDNÁVKY!$F$8:$F$50&gt;=X$6),OBJEDNÁVKY!$D$8:$D$50),INDEX(VYBAVENÍ!$C$8:$C$29, $A32)-SUMPRODUCT(--(OBJEDNÁVKY!$C$8:$C$50=$B32),--(OBJEDNÁVKY!$E$8:$E$50&lt;=X$6),--(OBJEDNÁVKY!$F$8:$F$50&gt;=X$6),OBJEDNÁVKY!$D$8:$D$50))),"")</f>
        <v/>
      </c>
      <c r="Y32" s="69" t="str">
        <f>IFERROR(IF($B32="","",IF(I_CH_CAL=2,SUMPRODUCT(--(OBJEDNÁVKY!$C$8:$C$50=$B32),--(OBJEDNÁVKY!$E$8:$E$50&lt;=Y$6),--(OBJEDNÁVKY!$F$8:$F$50&gt;=Y$6),OBJEDNÁVKY!$D$8:$D$50),INDEX(VYBAVENÍ!$C$8:$C$29, $A32)-SUMPRODUCT(--(OBJEDNÁVKY!$C$8:$C$50=$B32),--(OBJEDNÁVKY!$E$8:$E$50&lt;=Y$6),--(OBJEDNÁVKY!$F$8:$F$50&gt;=Y$6),OBJEDNÁVKY!$D$8:$D$50))),"")</f>
        <v/>
      </c>
      <c r="Z32" s="69" t="str">
        <f>IFERROR(IF($B32="","",IF(I_CH_CAL=2,SUMPRODUCT(--(OBJEDNÁVKY!$C$8:$C$50=$B32),--(OBJEDNÁVKY!$E$8:$E$50&lt;=Z$6),--(OBJEDNÁVKY!$F$8:$F$50&gt;=Z$6),OBJEDNÁVKY!$D$8:$D$50),INDEX(VYBAVENÍ!$C$8:$C$29, $A32)-SUMPRODUCT(--(OBJEDNÁVKY!$C$8:$C$50=$B32),--(OBJEDNÁVKY!$E$8:$E$50&lt;=Z$6),--(OBJEDNÁVKY!$F$8:$F$50&gt;=Z$6),OBJEDNÁVKY!$D$8:$D$50))),"")</f>
        <v/>
      </c>
      <c r="AA32" s="69" t="str">
        <f>IFERROR(IF($B32="","",IF(I_CH_CAL=2,SUMPRODUCT(--(OBJEDNÁVKY!$C$8:$C$50=$B32),--(OBJEDNÁVKY!$E$8:$E$50&lt;=AA$6),--(OBJEDNÁVKY!$F$8:$F$50&gt;=AA$6),OBJEDNÁVKY!$D$8:$D$50),INDEX(VYBAVENÍ!$C$8:$C$29, $A32)-SUMPRODUCT(--(OBJEDNÁVKY!$C$8:$C$50=$B32),--(OBJEDNÁVKY!$E$8:$E$50&lt;=AA$6),--(OBJEDNÁVKY!$F$8:$F$50&gt;=AA$6),OBJEDNÁVKY!$D$8:$D$50))),"")</f>
        <v/>
      </c>
      <c r="AB32" s="69" t="str">
        <f>IFERROR(IF($B32="","",IF(I_CH_CAL=2,SUMPRODUCT(--(OBJEDNÁVKY!$C$8:$C$50=$B32),--(OBJEDNÁVKY!$E$8:$E$50&lt;=AB$6),--(OBJEDNÁVKY!$F$8:$F$50&gt;=AB$6),OBJEDNÁVKY!$D$8:$D$50),INDEX(VYBAVENÍ!$C$8:$C$29, $A32)-SUMPRODUCT(--(OBJEDNÁVKY!$C$8:$C$50=$B32),--(OBJEDNÁVKY!$E$8:$E$50&lt;=AB$6),--(OBJEDNÁVKY!$F$8:$F$50&gt;=AB$6),OBJEDNÁVKY!$D$8:$D$50))),"")</f>
        <v/>
      </c>
      <c r="AC32" s="69" t="str">
        <f>IFERROR(IF($B32="","",IF(I_CH_CAL=2,SUMPRODUCT(--(OBJEDNÁVKY!$C$8:$C$50=$B32),--(OBJEDNÁVKY!$E$8:$E$50&lt;=AC$6),--(OBJEDNÁVKY!$F$8:$F$50&gt;=AC$6),OBJEDNÁVKY!$D$8:$D$50),INDEX(VYBAVENÍ!$C$8:$C$29, $A32)-SUMPRODUCT(--(OBJEDNÁVKY!$C$8:$C$50=$B32),--(OBJEDNÁVKY!$E$8:$E$50&lt;=AC$6),--(OBJEDNÁVKY!$F$8:$F$50&gt;=AC$6),OBJEDNÁVKY!$D$8:$D$50))),"")</f>
        <v/>
      </c>
      <c r="AD32" s="69" t="str">
        <f>IFERROR(IF($B32="","",IF(I_CH_CAL=2,SUMPRODUCT(--(OBJEDNÁVKY!$C$8:$C$50=$B32),--(OBJEDNÁVKY!$E$8:$E$50&lt;=AD$6),--(OBJEDNÁVKY!$F$8:$F$50&gt;=AD$6),OBJEDNÁVKY!$D$8:$D$50),INDEX(VYBAVENÍ!$C$8:$C$29, $A32)-SUMPRODUCT(--(OBJEDNÁVKY!$C$8:$C$50=$B32),--(OBJEDNÁVKY!$E$8:$E$50&lt;=AD$6),--(OBJEDNÁVKY!$F$8:$F$50&gt;=AD$6),OBJEDNÁVKY!$D$8:$D$50))),"")</f>
        <v/>
      </c>
      <c r="AE32" s="69" t="str">
        <f>IFERROR(IF($B32="","",IF(I_CH_CAL=2,SUMPRODUCT(--(OBJEDNÁVKY!$C$8:$C$50=$B32),--(OBJEDNÁVKY!$E$8:$E$50&lt;=AE$6),--(OBJEDNÁVKY!$F$8:$F$50&gt;=AE$6),OBJEDNÁVKY!$D$8:$D$50),INDEX(VYBAVENÍ!$C$8:$C$29, $A32)-SUMPRODUCT(--(OBJEDNÁVKY!$C$8:$C$50=$B32),--(OBJEDNÁVKY!$E$8:$E$50&lt;=AE$6),--(OBJEDNÁVKY!$F$8:$F$50&gt;=AE$6),OBJEDNÁVKY!$D$8:$D$50))),"")</f>
        <v/>
      </c>
      <c r="AF32" s="69" t="str">
        <f>IFERROR(IF($B32="","",IF(I_CH_CAL=2,SUMPRODUCT(--(OBJEDNÁVKY!$C$8:$C$50=$B32),--(OBJEDNÁVKY!$E$8:$E$50&lt;=AF$6),--(OBJEDNÁVKY!$F$8:$F$50&gt;=AF$6),OBJEDNÁVKY!$D$8:$D$50),INDEX(VYBAVENÍ!$C$8:$C$29, $A32)-SUMPRODUCT(--(OBJEDNÁVKY!$C$8:$C$50=$B32),--(OBJEDNÁVKY!$E$8:$E$50&lt;=AF$6),--(OBJEDNÁVKY!$F$8:$F$50&gt;=AF$6),OBJEDNÁVKY!$D$8:$D$50))),"")</f>
        <v/>
      </c>
      <c r="AG32" s="69" t="str">
        <f>IFERROR(IF($B32="","",IF(I_CH_CAL=2,SUMPRODUCT(--(OBJEDNÁVKY!$C$8:$C$50=$B32),--(OBJEDNÁVKY!$E$8:$E$50&lt;=AG$6),--(OBJEDNÁVKY!$F$8:$F$50&gt;=AG$6),OBJEDNÁVKY!$D$8:$D$50),INDEX(VYBAVENÍ!$C$8:$C$29, $A32)-SUMPRODUCT(--(OBJEDNÁVKY!$C$8:$C$50=$B32),--(OBJEDNÁVKY!$E$8:$E$50&lt;=AG$6),--(OBJEDNÁVKY!$F$8:$F$50&gt;=AG$6),OBJEDNÁVKY!$D$8:$D$50))),"")</f>
        <v/>
      </c>
    </row>
    <row r="33" ht="40.15" customHeight="1" x14ac:dyDescent="0.25"/>
  </sheetData>
  <conditionalFormatting sqref="C8:AG32">
    <cfRule type="expression" dxfId="6" priority="2">
      <formula>AND(I_CH_CAL=2,C8=0,C8&lt;&gt;"")</formula>
    </cfRule>
    <cfRule type="expression" dxfId="5" priority="3">
      <formula>AND(I_CH_CAL=1,C8&gt;0,C8&lt;&gt;"")</formula>
    </cfRule>
    <cfRule type="expression" dxfId="4" priority="4">
      <formula>AND(I_CH_CAL=1,C8&lt;0)</formula>
    </cfRule>
    <cfRule type="expression" dxfId="3" priority="5">
      <formula>AND(I_CH_CAL=2,C8&gt;0,C8&lt;&gt;"")</formula>
    </cfRule>
  </conditionalFormatting>
  <conditionalFormatting sqref="C5:AG5">
    <cfRule type="expression" dxfId="2" priority="6">
      <formula>MONTH(C5)=MONTH(B5)</formula>
    </cfRule>
  </conditionalFormatting>
  <conditionalFormatting sqref="C6:AG6">
    <cfRule type="expression" dxfId="1" priority="7">
      <formula>WEEKDAY(C6,2)&gt;5</formula>
    </cfRule>
  </conditionalFormatting>
  <conditionalFormatting sqref="W2">
    <cfRule type="expression" dxfId="0" priority="8">
      <formula>I_CH_CAL=2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93"/>
  <sheetViews>
    <sheetView zoomScale="55" zoomScaleNormal="55" workbookViewId="0">
      <selection activeCell="D3" sqref="D3"/>
    </sheetView>
  </sheetViews>
  <sheetFormatPr defaultRowHeight="15" x14ac:dyDescent="0.25"/>
  <cols>
    <col min="1" max="1" width="8.7109375"/>
    <col min="2" max="2" width="9.7109375"/>
    <col min="3" max="1025" width="8.7109375"/>
  </cols>
  <sheetData>
    <row r="2" spans="1:7" ht="18.75" x14ac:dyDescent="0.25">
      <c r="D2" t="s">
        <v>91</v>
      </c>
      <c r="G2" s="72" t="b">
        <v>1</v>
      </c>
    </row>
    <row r="3" spans="1:7" x14ac:dyDescent="0.25">
      <c r="B3" t="s">
        <v>92</v>
      </c>
      <c r="C3" t="s">
        <v>93</v>
      </c>
      <c r="D3">
        <f>MIN(C4:C93)</f>
        <v>3</v>
      </c>
    </row>
    <row r="4" spans="1:7" x14ac:dyDescent="0.25">
      <c r="A4">
        <v>0</v>
      </c>
      <c r="B4" s="73">
        <f t="shared" ref="B4:B35" si="0">IF(I_CH_SD+A4&gt;I_CH_ED,"",I_CH_SD+A4)</f>
        <v>43700</v>
      </c>
      <c r="C4">
        <f>IFERROR(IF(B4="","",INDEX(VYBAVENÍ!$C$8:$C$29, MATCH(I_ASSET,L_ASSETS,0))-SUMPRODUCT(--(OBJEDNÁVKY!$C$8:$C$50=I_ASSET),--(OBJEDNÁVKY!$E$8:$E$50&lt;=B4),--(OBJEDNÁVKY!$F$8:$F$50&gt;=B4),OBJEDNÁVKY!$D$8:$D$50)),"")</f>
        <v>7</v>
      </c>
    </row>
    <row r="5" spans="1:7" x14ac:dyDescent="0.25">
      <c r="A5">
        <v>1</v>
      </c>
      <c r="B5" s="73">
        <f t="shared" si="0"/>
        <v>43701</v>
      </c>
      <c r="C5">
        <f>IFERROR(IF(B5="","",INDEX(VYBAVENÍ!$C$8:$C$29, MATCH(I_ASSET,L_ASSETS,0))-SUMPRODUCT(--(OBJEDNÁVKY!$C$8:$C$50=I_ASSET),--(OBJEDNÁVKY!$E$8:$E$50&lt;=B5),--(OBJEDNÁVKY!$F$8:$F$50&gt;=B5),OBJEDNÁVKY!$D$8:$D$50)),"")</f>
        <v>3</v>
      </c>
    </row>
    <row r="6" spans="1:7" x14ac:dyDescent="0.25">
      <c r="A6">
        <v>2</v>
      </c>
      <c r="B6" s="73" t="str">
        <f t="shared" si="0"/>
        <v/>
      </c>
      <c r="C6" t="str">
        <f>IFERROR(IF(B6="","",INDEX(VYBAVENÍ!$C$8:$C$29, MATCH(I_ASSET,L_ASSETS,0))-SUMPRODUCT(--(OBJEDNÁVKY!$C$8:$C$50=I_ASSET),--(OBJEDNÁVKY!$E$8:$E$50&lt;=B6),--(OBJEDNÁVKY!$F$8:$F$50&gt;=B6),OBJEDNÁVKY!$D$8:$D$50)),"")</f>
        <v/>
      </c>
    </row>
    <row r="7" spans="1:7" x14ac:dyDescent="0.25">
      <c r="A7">
        <v>3</v>
      </c>
      <c r="B7" s="73" t="str">
        <f t="shared" si="0"/>
        <v/>
      </c>
      <c r="C7" t="str">
        <f>IFERROR(IF(B7="","",INDEX(VYBAVENÍ!$C$8:$C$29, MATCH(I_ASSET,L_ASSETS,0))-SUMPRODUCT(--(OBJEDNÁVKY!$C$8:$C$50=I_ASSET),--(OBJEDNÁVKY!$E$8:$E$50&lt;=B7),--(OBJEDNÁVKY!$F$8:$F$50&gt;=B7),OBJEDNÁVKY!$D$8:$D$50)),"")</f>
        <v/>
      </c>
    </row>
    <row r="8" spans="1:7" x14ac:dyDescent="0.25">
      <c r="A8">
        <v>4</v>
      </c>
      <c r="B8" s="73" t="str">
        <f t="shared" si="0"/>
        <v/>
      </c>
      <c r="C8" t="str">
        <f>IFERROR(IF(B8="","",INDEX(VYBAVENÍ!$C$8:$C$29, MATCH(I_ASSET,L_ASSETS,0))-SUMPRODUCT(--(OBJEDNÁVKY!$C$8:$C$50=I_ASSET),--(OBJEDNÁVKY!$E$8:$E$50&lt;=B8),--(OBJEDNÁVKY!$F$8:$F$50&gt;=B8),OBJEDNÁVKY!$D$8:$D$50)),"")</f>
        <v/>
      </c>
    </row>
    <row r="9" spans="1:7" x14ac:dyDescent="0.25">
      <c r="A9">
        <v>5</v>
      </c>
      <c r="B9" s="73" t="str">
        <f t="shared" si="0"/>
        <v/>
      </c>
      <c r="C9" s="74" t="str">
        <f>IFERROR(IF(B9="","",INDEX(VYBAVENÍ!$C$8:$C$29, MATCH(I_ASSET,L_ASSETS,0))-SUMPRODUCT(--(OBJEDNÁVKY!$C$8:$C$50=I_ASSET),--(OBJEDNÁVKY!$E$8:$E$50&lt;=B9),--(OBJEDNÁVKY!$F$8:$F$50&gt;=B9),OBJEDNÁVKY!$D$8:$D$50)),"")</f>
        <v/>
      </c>
    </row>
    <row r="10" spans="1:7" x14ac:dyDescent="0.25">
      <c r="A10">
        <v>6</v>
      </c>
      <c r="B10" s="73" t="str">
        <f t="shared" si="0"/>
        <v/>
      </c>
      <c r="C10" s="74" t="str">
        <f>IFERROR(IF(B10="","",INDEX(VYBAVENÍ!$C$8:$C$29, MATCH(I_ASSET,L_ASSETS,0))-SUMPRODUCT(--(OBJEDNÁVKY!$C$8:$C$50=I_ASSET),--(OBJEDNÁVKY!$E$8:$E$50&lt;=B10),--(OBJEDNÁVKY!$F$8:$F$50&gt;=B10),OBJEDNÁVKY!$D$8:$D$50)),"")</f>
        <v/>
      </c>
    </row>
    <row r="11" spans="1:7" x14ac:dyDescent="0.25">
      <c r="A11">
        <v>7</v>
      </c>
      <c r="B11" s="73" t="str">
        <f t="shared" si="0"/>
        <v/>
      </c>
      <c r="C11" s="74" t="str">
        <f>IFERROR(IF(B11="","",INDEX(VYBAVENÍ!$C$8:$C$29, MATCH(I_ASSET,L_ASSETS,0))-SUMPRODUCT(--(OBJEDNÁVKY!$C$8:$C$50=I_ASSET),--(OBJEDNÁVKY!$E$8:$E$50&lt;=B11),--(OBJEDNÁVKY!$F$8:$F$50&gt;=B11),OBJEDNÁVKY!$D$8:$D$50)),"")</f>
        <v/>
      </c>
    </row>
    <row r="12" spans="1:7" x14ac:dyDescent="0.25">
      <c r="A12">
        <v>8</v>
      </c>
      <c r="B12" s="73" t="str">
        <f t="shared" si="0"/>
        <v/>
      </c>
      <c r="C12" s="74" t="str">
        <f>IFERROR(IF(B12="","",INDEX(VYBAVENÍ!$C$8:$C$29, MATCH(I_ASSET,L_ASSETS,0))-SUMPRODUCT(--(OBJEDNÁVKY!$C$8:$C$50=I_ASSET),--(OBJEDNÁVKY!$E$8:$E$50&lt;=B12),--(OBJEDNÁVKY!$F$8:$F$50&gt;=B12),OBJEDNÁVKY!$D$8:$D$50)),"")</f>
        <v/>
      </c>
    </row>
    <row r="13" spans="1:7" x14ac:dyDescent="0.25">
      <c r="A13">
        <v>9</v>
      </c>
      <c r="B13" s="73" t="str">
        <f t="shared" si="0"/>
        <v/>
      </c>
      <c r="C13" t="str">
        <f>IFERROR(IF(B13="","",INDEX(VYBAVENÍ!$C$8:$C$29, MATCH(I_ASSET,L_ASSETS,0))-SUMPRODUCT(--(OBJEDNÁVKY!$C$8:$C$50=I_ASSET),--(OBJEDNÁVKY!$E$8:$E$50&lt;=B13),--(OBJEDNÁVKY!$F$8:$F$50&gt;=B13),OBJEDNÁVKY!$D$8:$D$50)),"")</f>
        <v/>
      </c>
    </row>
    <row r="14" spans="1:7" x14ac:dyDescent="0.25">
      <c r="A14">
        <v>10</v>
      </c>
      <c r="B14" s="73" t="str">
        <f t="shared" si="0"/>
        <v/>
      </c>
      <c r="C14" t="str">
        <f>IFERROR(IF(B14="","",INDEX(VYBAVENÍ!$C$8:$C$29, MATCH(I_ASSET,L_ASSETS,0))-SUMPRODUCT(--(OBJEDNÁVKY!$C$8:$C$50=I_ASSET),--(OBJEDNÁVKY!$E$8:$E$50&lt;=B14),--(OBJEDNÁVKY!$F$8:$F$50&gt;=B14),OBJEDNÁVKY!$D$8:$D$50)),"")</f>
        <v/>
      </c>
    </row>
    <row r="15" spans="1:7" x14ac:dyDescent="0.25">
      <c r="A15">
        <v>11</v>
      </c>
      <c r="B15" s="73" t="str">
        <f t="shared" si="0"/>
        <v/>
      </c>
      <c r="C15" t="str">
        <f>IFERROR(IF(B15="","",INDEX(VYBAVENÍ!$C$8:$C$29, MATCH(I_ASSET,L_ASSETS,0))-SUMPRODUCT(--(OBJEDNÁVKY!$C$8:$C$50=I_ASSET),--(OBJEDNÁVKY!$E$8:$E$50&lt;=B15),--(OBJEDNÁVKY!$F$8:$F$50&gt;=B15),OBJEDNÁVKY!$D$8:$D$50)),"")</f>
        <v/>
      </c>
    </row>
    <row r="16" spans="1:7" x14ac:dyDescent="0.25">
      <c r="A16">
        <v>12</v>
      </c>
      <c r="B16" s="73" t="str">
        <f t="shared" si="0"/>
        <v/>
      </c>
      <c r="C16" t="str">
        <f>IFERROR(IF(B16="","",INDEX(VYBAVENÍ!$C$8:$C$29, MATCH(I_ASSET,L_ASSETS,0))-SUMPRODUCT(--(OBJEDNÁVKY!$C$8:$C$50=I_ASSET),--(OBJEDNÁVKY!$E$8:$E$50&lt;=B16),--(OBJEDNÁVKY!$F$8:$F$50&gt;=B16),OBJEDNÁVKY!$D$8:$D$50)),"")</f>
        <v/>
      </c>
    </row>
    <row r="17" spans="1:3" x14ac:dyDescent="0.25">
      <c r="A17">
        <v>13</v>
      </c>
      <c r="B17" s="73" t="str">
        <f t="shared" si="0"/>
        <v/>
      </c>
      <c r="C17" t="str">
        <f>IFERROR(IF(B17="","",INDEX(VYBAVENÍ!$C$8:$C$29, MATCH(I_ASSET,L_ASSETS,0))-SUMPRODUCT(--(OBJEDNÁVKY!$C$8:$C$50=I_ASSET),--(OBJEDNÁVKY!$E$8:$E$50&lt;=B17),--(OBJEDNÁVKY!$F$8:$F$50&gt;=B17),OBJEDNÁVKY!$D$8:$D$50)),"")</f>
        <v/>
      </c>
    </row>
    <row r="18" spans="1:3" x14ac:dyDescent="0.25">
      <c r="A18">
        <v>14</v>
      </c>
      <c r="B18" s="73" t="str">
        <f t="shared" si="0"/>
        <v/>
      </c>
      <c r="C18" t="str">
        <f>IFERROR(IF(B18="","",INDEX(VYBAVENÍ!$C$8:$C$29, MATCH(I_ASSET,L_ASSETS,0))-SUMPRODUCT(--(OBJEDNÁVKY!$C$8:$C$50=I_ASSET),--(OBJEDNÁVKY!$E$8:$E$50&lt;=B18),--(OBJEDNÁVKY!$F$8:$F$50&gt;=B18),OBJEDNÁVKY!$D$8:$D$50)),"")</f>
        <v/>
      </c>
    </row>
    <row r="19" spans="1:3" x14ac:dyDescent="0.25">
      <c r="A19">
        <v>15</v>
      </c>
      <c r="B19" s="73" t="str">
        <f t="shared" si="0"/>
        <v/>
      </c>
      <c r="C19" t="str">
        <f>IFERROR(IF(B19="","",INDEX(VYBAVENÍ!$C$8:$C$29, MATCH(I_ASSET,L_ASSETS,0))-SUMPRODUCT(--(OBJEDNÁVKY!$C$8:$C$50=I_ASSET),--(OBJEDNÁVKY!$E$8:$E$50&lt;=B19),--(OBJEDNÁVKY!$F$8:$F$50&gt;=B19),OBJEDNÁVKY!$D$8:$D$50)),"")</f>
        <v/>
      </c>
    </row>
    <row r="20" spans="1:3" x14ac:dyDescent="0.25">
      <c r="A20">
        <v>16</v>
      </c>
      <c r="B20" s="73" t="str">
        <f t="shared" si="0"/>
        <v/>
      </c>
      <c r="C20" t="str">
        <f>IFERROR(IF(B20="","",INDEX(VYBAVENÍ!$C$8:$C$29, MATCH(I_ASSET,L_ASSETS,0))-SUMPRODUCT(--(OBJEDNÁVKY!$C$8:$C$50=I_ASSET),--(OBJEDNÁVKY!$E$8:$E$50&lt;=B20),--(OBJEDNÁVKY!$F$8:$F$50&gt;=B20),OBJEDNÁVKY!$D$8:$D$50)),"")</f>
        <v/>
      </c>
    </row>
    <row r="21" spans="1:3" x14ac:dyDescent="0.25">
      <c r="A21">
        <v>17</v>
      </c>
      <c r="B21" s="73" t="str">
        <f t="shared" si="0"/>
        <v/>
      </c>
      <c r="C21" t="str">
        <f>IFERROR(IF(B21="","",INDEX(VYBAVENÍ!$C$8:$C$29, MATCH(I_ASSET,L_ASSETS,0))-SUMPRODUCT(--(OBJEDNÁVKY!$C$8:$C$50=I_ASSET),--(OBJEDNÁVKY!$E$8:$E$50&lt;=B21),--(OBJEDNÁVKY!$F$8:$F$50&gt;=B21),OBJEDNÁVKY!$D$8:$D$50)),"")</f>
        <v/>
      </c>
    </row>
    <row r="22" spans="1:3" x14ac:dyDescent="0.25">
      <c r="A22">
        <v>18</v>
      </c>
      <c r="B22" s="73" t="str">
        <f t="shared" si="0"/>
        <v/>
      </c>
      <c r="C22" t="str">
        <f>IFERROR(IF(B22="","",INDEX(VYBAVENÍ!$C$8:$C$29, MATCH(I_ASSET,L_ASSETS,0))-SUMPRODUCT(--(OBJEDNÁVKY!$C$8:$C$50=I_ASSET),--(OBJEDNÁVKY!$E$8:$E$50&lt;=B22),--(OBJEDNÁVKY!$F$8:$F$50&gt;=B22),OBJEDNÁVKY!$D$8:$D$50)),"")</f>
        <v/>
      </c>
    </row>
    <row r="23" spans="1:3" x14ac:dyDescent="0.25">
      <c r="A23">
        <v>19</v>
      </c>
      <c r="B23" s="73" t="str">
        <f t="shared" si="0"/>
        <v/>
      </c>
      <c r="C23" t="str">
        <f>IFERROR(IF(B23="","",INDEX(VYBAVENÍ!$C$8:$C$29, MATCH(I_ASSET,L_ASSETS,0))-SUMPRODUCT(--(OBJEDNÁVKY!$C$8:$C$50=I_ASSET),--(OBJEDNÁVKY!$E$8:$E$50&lt;=B23),--(OBJEDNÁVKY!$F$8:$F$50&gt;=B23),OBJEDNÁVKY!$D$8:$D$50)),"")</f>
        <v/>
      </c>
    </row>
    <row r="24" spans="1:3" x14ac:dyDescent="0.25">
      <c r="A24">
        <v>20</v>
      </c>
      <c r="B24" s="73" t="str">
        <f t="shared" si="0"/>
        <v/>
      </c>
      <c r="C24" t="str">
        <f>IFERROR(IF(B24="","",INDEX(VYBAVENÍ!$C$8:$C$29, MATCH(I_ASSET,L_ASSETS,0))-SUMPRODUCT(--(OBJEDNÁVKY!$C$8:$C$50=I_ASSET),--(OBJEDNÁVKY!$E$8:$E$50&lt;=B24),--(OBJEDNÁVKY!$F$8:$F$50&gt;=B24),OBJEDNÁVKY!$D$8:$D$50)),"")</f>
        <v/>
      </c>
    </row>
    <row r="25" spans="1:3" x14ac:dyDescent="0.25">
      <c r="A25">
        <v>21</v>
      </c>
      <c r="B25" s="73" t="str">
        <f t="shared" si="0"/>
        <v/>
      </c>
      <c r="C25" t="str">
        <f>IFERROR(IF(B25="","",INDEX(VYBAVENÍ!$C$8:$C$29, MATCH(I_ASSET,L_ASSETS,0))-SUMPRODUCT(--(OBJEDNÁVKY!$C$8:$C$50=I_ASSET),--(OBJEDNÁVKY!$E$8:$E$50&lt;=B25),--(OBJEDNÁVKY!$F$8:$F$50&gt;=B25),OBJEDNÁVKY!$D$8:$D$50)),"")</f>
        <v/>
      </c>
    </row>
    <row r="26" spans="1:3" x14ac:dyDescent="0.25">
      <c r="A26">
        <v>22</v>
      </c>
      <c r="B26" s="73" t="str">
        <f t="shared" si="0"/>
        <v/>
      </c>
      <c r="C26" t="str">
        <f>IFERROR(IF(B26="","",INDEX(VYBAVENÍ!$C$8:$C$29, MATCH(I_ASSET,L_ASSETS,0))-SUMPRODUCT(--(OBJEDNÁVKY!$C$8:$C$50=I_ASSET),--(OBJEDNÁVKY!$E$8:$E$50&lt;=B26),--(OBJEDNÁVKY!$F$8:$F$50&gt;=B26),OBJEDNÁVKY!$D$8:$D$50)),"")</f>
        <v/>
      </c>
    </row>
    <row r="27" spans="1:3" x14ac:dyDescent="0.25">
      <c r="A27">
        <v>23</v>
      </c>
      <c r="B27" s="73" t="str">
        <f t="shared" si="0"/>
        <v/>
      </c>
      <c r="C27" t="str">
        <f>IFERROR(IF(B27="","",INDEX(VYBAVENÍ!$C$8:$C$29, MATCH(I_ASSET,L_ASSETS,0))-SUMPRODUCT(--(OBJEDNÁVKY!$C$8:$C$50=I_ASSET),--(OBJEDNÁVKY!$E$8:$E$50&lt;=B27),--(OBJEDNÁVKY!$F$8:$F$50&gt;=B27),OBJEDNÁVKY!$D$8:$D$50)),"")</f>
        <v/>
      </c>
    </row>
    <row r="28" spans="1:3" x14ac:dyDescent="0.25">
      <c r="A28">
        <v>24</v>
      </c>
      <c r="B28" s="73" t="str">
        <f t="shared" si="0"/>
        <v/>
      </c>
      <c r="C28" t="str">
        <f>IFERROR(IF(B28="","",INDEX(VYBAVENÍ!$C$8:$C$29, MATCH(I_ASSET,L_ASSETS,0))-SUMPRODUCT(--(OBJEDNÁVKY!$C$8:$C$50=I_ASSET),--(OBJEDNÁVKY!$E$8:$E$50&lt;=B28),--(OBJEDNÁVKY!$F$8:$F$50&gt;=B28),OBJEDNÁVKY!$D$8:$D$50)),"")</f>
        <v/>
      </c>
    </row>
    <row r="29" spans="1:3" x14ac:dyDescent="0.25">
      <c r="A29">
        <v>25</v>
      </c>
      <c r="B29" s="73" t="str">
        <f t="shared" si="0"/>
        <v/>
      </c>
      <c r="C29" t="str">
        <f>IFERROR(IF(B29="","",INDEX(VYBAVENÍ!$C$8:$C$29, MATCH(I_ASSET,L_ASSETS,0))-SUMPRODUCT(--(OBJEDNÁVKY!$C$8:$C$50=I_ASSET),--(OBJEDNÁVKY!$E$8:$E$50&lt;=B29),--(OBJEDNÁVKY!$F$8:$F$50&gt;=B29),OBJEDNÁVKY!$D$8:$D$50)),"")</f>
        <v/>
      </c>
    </row>
    <row r="30" spans="1:3" x14ac:dyDescent="0.25">
      <c r="A30">
        <v>26</v>
      </c>
      <c r="B30" s="73" t="str">
        <f t="shared" si="0"/>
        <v/>
      </c>
      <c r="C30" t="str">
        <f>IFERROR(IF(B30="","",INDEX(VYBAVENÍ!$C$8:$C$29, MATCH(I_ASSET,L_ASSETS,0))-SUMPRODUCT(--(OBJEDNÁVKY!$C$8:$C$50=I_ASSET),--(OBJEDNÁVKY!$E$8:$E$50&lt;=B30),--(OBJEDNÁVKY!$F$8:$F$50&gt;=B30),OBJEDNÁVKY!$D$8:$D$50)),"")</f>
        <v/>
      </c>
    </row>
    <row r="31" spans="1:3" x14ac:dyDescent="0.25">
      <c r="A31">
        <v>27</v>
      </c>
      <c r="B31" s="73" t="str">
        <f t="shared" si="0"/>
        <v/>
      </c>
      <c r="C31" t="str">
        <f>IFERROR(IF(B31="","",INDEX(VYBAVENÍ!$C$8:$C$29, MATCH(I_ASSET,L_ASSETS,0))-SUMPRODUCT(--(OBJEDNÁVKY!$C$8:$C$50=I_ASSET),--(OBJEDNÁVKY!$E$8:$E$50&lt;=B31),--(OBJEDNÁVKY!$F$8:$F$50&gt;=B31),OBJEDNÁVKY!$D$8:$D$50)),"")</f>
        <v/>
      </c>
    </row>
    <row r="32" spans="1:3" x14ac:dyDescent="0.25">
      <c r="A32">
        <v>28</v>
      </c>
      <c r="B32" s="73" t="str">
        <f t="shared" si="0"/>
        <v/>
      </c>
      <c r="C32" t="str">
        <f>IFERROR(IF(B32="","",INDEX(VYBAVENÍ!$C$8:$C$29, MATCH(I_ASSET,L_ASSETS,0))-SUMPRODUCT(--(OBJEDNÁVKY!$C$8:$C$50=I_ASSET),--(OBJEDNÁVKY!$E$8:$E$50&lt;=B32),--(OBJEDNÁVKY!$F$8:$F$50&gt;=B32),OBJEDNÁVKY!$D$8:$D$50)),"")</f>
        <v/>
      </c>
    </row>
    <row r="33" spans="1:3" x14ac:dyDescent="0.25">
      <c r="A33">
        <v>29</v>
      </c>
      <c r="B33" s="73" t="str">
        <f t="shared" si="0"/>
        <v/>
      </c>
      <c r="C33" t="str">
        <f>IFERROR(IF(B33="","",INDEX(VYBAVENÍ!$C$8:$C$29, MATCH(I_ASSET,L_ASSETS,0))-SUMPRODUCT(--(OBJEDNÁVKY!$C$8:$C$50=I_ASSET),--(OBJEDNÁVKY!$E$8:$E$50&lt;=B33),--(OBJEDNÁVKY!$F$8:$F$50&gt;=B33),OBJEDNÁVKY!$D$8:$D$50)),"")</f>
        <v/>
      </c>
    </row>
    <row r="34" spans="1:3" x14ac:dyDescent="0.25">
      <c r="A34">
        <v>30</v>
      </c>
      <c r="B34" s="73" t="str">
        <f t="shared" si="0"/>
        <v/>
      </c>
      <c r="C34" t="str">
        <f>IFERROR(IF(B34="","",INDEX(VYBAVENÍ!$C$8:$C$29, MATCH(I_ASSET,L_ASSETS,0))-SUMPRODUCT(--(OBJEDNÁVKY!$C$8:$C$50=I_ASSET),--(OBJEDNÁVKY!$E$8:$E$50&lt;=B34),--(OBJEDNÁVKY!$F$8:$F$50&gt;=B34),OBJEDNÁVKY!$D$8:$D$50)),"")</f>
        <v/>
      </c>
    </row>
    <row r="35" spans="1:3" x14ac:dyDescent="0.25">
      <c r="A35">
        <v>31</v>
      </c>
      <c r="B35" s="73" t="str">
        <f t="shared" si="0"/>
        <v/>
      </c>
      <c r="C35" t="str">
        <f>IFERROR(IF(B35="","",INDEX(VYBAVENÍ!$C$8:$C$29, MATCH(I_ASSET,L_ASSETS,0))-SUMPRODUCT(--(OBJEDNÁVKY!$C$8:$C$50=I_ASSET),--(OBJEDNÁVKY!$E$8:$E$50&lt;=B35),--(OBJEDNÁVKY!$F$8:$F$50&gt;=B35),OBJEDNÁVKY!$D$8:$D$50)),"")</f>
        <v/>
      </c>
    </row>
    <row r="36" spans="1:3" x14ac:dyDescent="0.25">
      <c r="A36">
        <v>32</v>
      </c>
      <c r="B36" s="73" t="str">
        <f t="shared" ref="B36:B67" si="1">IF(I_CH_SD+A36&gt;I_CH_ED,"",I_CH_SD+A36)</f>
        <v/>
      </c>
      <c r="C36" t="str">
        <f>IFERROR(IF(B36="","",INDEX(VYBAVENÍ!$C$8:$C$29, MATCH(I_ASSET,L_ASSETS,0))-SUMPRODUCT(--(OBJEDNÁVKY!$C$8:$C$50=I_ASSET),--(OBJEDNÁVKY!$E$8:$E$50&lt;=B36),--(OBJEDNÁVKY!$F$8:$F$50&gt;=B36),OBJEDNÁVKY!$D$8:$D$50)),"")</f>
        <v/>
      </c>
    </row>
    <row r="37" spans="1:3" x14ac:dyDescent="0.25">
      <c r="A37">
        <v>33</v>
      </c>
      <c r="B37" s="73" t="str">
        <f t="shared" si="1"/>
        <v/>
      </c>
      <c r="C37" t="str">
        <f>IFERROR(IF(B37="","",INDEX(VYBAVENÍ!$C$8:$C$29, MATCH(I_ASSET,L_ASSETS,0))-SUMPRODUCT(--(OBJEDNÁVKY!$C$8:$C$50=I_ASSET),--(OBJEDNÁVKY!$E$8:$E$50&lt;=B37),--(OBJEDNÁVKY!$F$8:$F$50&gt;=B37),OBJEDNÁVKY!$D$8:$D$50)),"")</f>
        <v/>
      </c>
    </row>
    <row r="38" spans="1:3" x14ac:dyDescent="0.25">
      <c r="A38">
        <v>34</v>
      </c>
      <c r="B38" s="73" t="str">
        <f t="shared" si="1"/>
        <v/>
      </c>
      <c r="C38" t="str">
        <f>IFERROR(IF(B38="","",INDEX(VYBAVENÍ!$C$8:$C$29, MATCH(I_ASSET,L_ASSETS,0))-SUMPRODUCT(--(OBJEDNÁVKY!$C$8:$C$50=I_ASSET),--(OBJEDNÁVKY!$E$8:$E$50&lt;=B38),--(OBJEDNÁVKY!$F$8:$F$50&gt;=B38),OBJEDNÁVKY!$D$8:$D$50)),"")</f>
        <v/>
      </c>
    </row>
    <row r="39" spans="1:3" x14ac:dyDescent="0.25">
      <c r="A39">
        <v>35</v>
      </c>
      <c r="B39" s="73" t="str">
        <f t="shared" si="1"/>
        <v/>
      </c>
      <c r="C39" t="str">
        <f>IFERROR(IF(B39="","",INDEX(VYBAVENÍ!$C$8:$C$29, MATCH(I_ASSET,L_ASSETS,0))-SUMPRODUCT(--(OBJEDNÁVKY!$C$8:$C$50=I_ASSET),--(OBJEDNÁVKY!$E$8:$E$50&lt;=B39),--(OBJEDNÁVKY!$F$8:$F$50&gt;=B39),OBJEDNÁVKY!$D$8:$D$50)),"")</f>
        <v/>
      </c>
    </row>
    <row r="40" spans="1:3" x14ac:dyDescent="0.25">
      <c r="A40">
        <v>36</v>
      </c>
      <c r="B40" s="73" t="str">
        <f t="shared" si="1"/>
        <v/>
      </c>
      <c r="C40" t="str">
        <f>IFERROR(IF(B40="","",INDEX(VYBAVENÍ!$C$8:$C$29, MATCH(I_ASSET,L_ASSETS,0))-SUMPRODUCT(--(OBJEDNÁVKY!$C$8:$C$50=I_ASSET),--(OBJEDNÁVKY!$E$8:$E$50&lt;=B40),--(OBJEDNÁVKY!$F$8:$F$50&gt;=B40),OBJEDNÁVKY!$D$8:$D$50)),"")</f>
        <v/>
      </c>
    </row>
    <row r="41" spans="1:3" x14ac:dyDescent="0.25">
      <c r="A41">
        <v>37</v>
      </c>
      <c r="B41" s="73" t="str">
        <f t="shared" si="1"/>
        <v/>
      </c>
      <c r="C41" t="str">
        <f>IFERROR(IF(B41="","",INDEX(VYBAVENÍ!$C$8:$C$29, MATCH(I_ASSET,L_ASSETS,0))-SUMPRODUCT(--(OBJEDNÁVKY!$C$8:$C$50=I_ASSET),--(OBJEDNÁVKY!$E$8:$E$50&lt;=B41),--(OBJEDNÁVKY!$F$8:$F$50&gt;=B41),OBJEDNÁVKY!$D$8:$D$50)),"")</f>
        <v/>
      </c>
    </row>
    <row r="42" spans="1:3" x14ac:dyDescent="0.25">
      <c r="A42">
        <v>38</v>
      </c>
      <c r="B42" s="73" t="str">
        <f t="shared" si="1"/>
        <v/>
      </c>
      <c r="C42" t="str">
        <f>IFERROR(IF(B42="","",INDEX(VYBAVENÍ!$C$8:$C$29, MATCH(I_ASSET,L_ASSETS,0))-SUMPRODUCT(--(OBJEDNÁVKY!$C$8:$C$50=I_ASSET),--(OBJEDNÁVKY!$E$8:$E$50&lt;=B42),--(OBJEDNÁVKY!$F$8:$F$50&gt;=B42),OBJEDNÁVKY!$D$8:$D$50)),"")</f>
        <v/>
      </c>
    </row>
    <row r="43" spans="1:3" x14ac:dyDescent="0.25">
      <c r="A43">
        <v>39</v>
      </c>
      <c r="B43" s="73" t="str">
        <f t="shared" si="1"/>
        <v/>
      </c>
      <c r="C43" t="str">
        <f>IFERROR(IF(B43="","",INDEX(VYBAVENÍ!$C$8:$C$29, MATCH(I_ASSET,L_ASSETS,0))-SUMPRODUCT(--(OBJEDNÁVKY!$C$8:$C$50=I_ASSET),--(OBJEDNÁVKY!$E$8:$E$50&lt;=B43),--(OBJEDNÁVKY!$F$8:$F$50&gt;=B43),OBJEDNÁVKY!$D$8:$D$50)),"")</f>
        <v/>
      </c>
    </row>
    <row r="44" spans="1:3" x14ac:dyDescent="0.25">
      <c r="A44">
        <v>40</v>
      </c>
      <c r="B44" s="73" t="str">
        <f t="shared" si="1"/>
        <v/>
      </c>
      <c r="C44" t="str">
        <f>IFERROR(IF(B44="","",INDEX(VYBAVENÍ!$C$8:$C$29, MATCH(I_ASSET,L_ASSETS,0))-SUMPRODUCT(--(OBJEDNÁVKY!$C$8:$C$50=I_ASSET),--(OBJEDNÁVKY!$E$8:$E$50&lt;=B44),--(OBJEDNÁVKY!$F$8:$F$50&gt;=B44),OBJEDNÁVKY!$D$8:$D$50)),"")</f>
        <v/>
      </c>
    </row>
    <row r="45" spans="1:3" x14ac:dyDescent="0.25">
      <c r="A45">
        <v>41</v>
      </c>
      <c r="B45" s="73" t="str">
        <f t="shared" si="1"/>
        <v/>
      </c>
      <c r="C45" t="str">
        <f>IFERROR(IF(B45="","",INDEX(VYBAVENÍ!$C$8:$C$29, MATCH(I_ASSET,L_ASSETS,0))-SUMPRODUCT(--(OBJEDNÁVKY!$C$8:$C$50=I_ASSET),--(OBJEDNÁVKY!$E$8:$E$50&lt;=B45),--(OBJEDNÁVKY!$F$8:$F$50&gt;=B45),OBJEDNÁVKY!$D$8:$D$50)),"")</f>
        <v/>
      </c>
    </row>
    <row r="46" spans="1:3" x14ac:dyDescent="0.25">
      <c r="A46">
        <v>42</v>
      </c>
      <c r="B46" s="73" t="str">
        <f t="shared" si="1"/>
        <v/>
      </c>
      <c r="C46" t="str">
        <f>IFERROR(IF(B46="","",INDEX(VYBAVENÍ!$C$8:$C$29, MATCH(I_ASSET,L_ASSETS,0))-SUMPRODUCT(--(OBJEDNÁVKY!$C$8:$C$50=I_ASSET),--(OBJEDNÁVKY!$E$8:$E$50&lt;=B46),--(OBJEDNÁVKY!$F$8:$F$50&gt;=B46),OBJEDNÁVKY!$D$8:$D$50)),"")</f>
        <v/>
      </c>
    </row>
    <row r="47" spans="1:3" x14ac:dyDescent="0.25">
      <c r="A47">
        <v>43</v>
      </c>
      <c r="B47" s="73" t="str">
        <f t="shared" si="1"/>
        <v/>
      </c>
      <c r="C47" t="str">
        <f>IFERROR(IF(B47="","",INDEX(VYBAVENÍ!$C$8:$C$29, MATCH(I_ASSET,L_ASSETS,0))-SUMPRODUCT(--(OBJEDNÁVKY!$C$8:$C$50=I_ASSET),--(OBJEDNÁVKY!$E$8:$E$50&lt;=B47),--(OBJEDNÁVKY!$F$8:$F$50&gt;=B47),OBJEDNÁVKY!$D$8:$D$50)),"")</f>
        <v/>
      </c>
    </row>
    <row r="48" spans="1:3" x14ac:dyDescent="0.25">
      <c r="A48">
        <v>44</v>
      </c>
      <c r="B48" s="73" t="str">
        <f t="shared" si="1"/>
        <v/>
      </c>
      <c r="C48" t="str">
        <f>IFERROR(IF(B48="","",INDEX(VYBAVENÍ!$C$8:$C$29, MATCH(I_ASSET,L_ASSETS,0))-SUMPRODUCT(--(OBJEDNÁVKY!$C$8:$C$50=I_ASSET),--(OBJEDNÁVKY!$E$8:$E$50&lt;=B48),--(OBJEDNÁVKY!$F$8:$F$50&gt;=B48),OBJEDNÁVKY!$D$8:$D$50)),"")</f>
        <v/>
      </c>
    </row>
    <row r="49" spans="1:3" x14ac:dyDescent="0.25">
      <c r="A49">
        <v>45</v>
      </c>
      <c r="B49" s="73" t="str">
        <f t="shared" si="1"/>
        <v/>
      </c>
      <c r="C49" t="str">
        <f>IFERROR(IF(B49="","",INDEX(VYBAVENÍ!$C$8:$C$29, MATCH(I_ASSET,L_ASSETS,0))-SUMPRODUCT(--(OBJEDNÁVKY!$C$8:$C$50=I_ASSET),--(OBJEDNÁVKY!$E$8:$E$50&lt;=B49),--(OBJEDNÁVKY!$F$8:$F$50&gt;=B49),OBJEDNÁVKY!$D$8:$D$50)),"")</f>
        <v/>
      </c>
    </row>
    <row r="50" spans="1:3" x14ac:dyDescent="0.25">
      <c r="A50">
        <v>46</v>
      </c>
      <c r="B50" s="73" t="str">
        <f t="shared" si="1"/>
        <v/>
      </c>
      <c r="C50" t="str">
        <f>IFERROR(IF(B50="","",INDEX(VYBAVENÍ!$C$8:$C$29, MATCH(I_ASSET,L_ASSETS,0))-SUMPRODUCT(--(OBJEDNÁVKY!$C$8:$C$50=I_ASSET),--(OBJEDNÁVKY!$E$8:$E$50&lt;=B50),--(OBJEDNÁVKY!$F$8:$F$50&gt;=B50),OBJEDNÁVKY!$D$8:$D$50)),"")</f>
        <v/>
      </c>
    </row>
    <row r="51" spans="1:3" x14ac:dyDescent="0.25">
      <c r="A51">
        <v>47</v>
      </c>
      <c r="B51" s="73" t="str">
        <f t="shared" si="1"/>
        <v/>
      </c>
      <c r="C51" t="str">
        <f>IFERROR(IF(B51="","",INDEX(VYBAVENÍ!$C$8:$C$29, MATCH(I_ASSET,L_ASSETS,0))-SUMPRODUCT(--(OBJEDNÁVKY!$C$8:$C$50=I_ASSET),--(OBJEDNÁVKY!$E$8:$E$50&lt;=B51),--(OBJEDNÁVKY!$F$8:$F$50&gt;=B51),OBJEDNÁVKY!$D$8:$D$50)),"")</f>
        <v/>
      </c>
    </row>
    <row r="52" spans="1:3" x14ac:dyDescent="0.25">
      <c r="A52">
        <v>48</v>
      </c>
      <c r="B52" s="73" t="str">
        <f t="shared" si="1"/>
        <v/>
      </c>
      <c r="C52" t="str">
        <f>IFERROR(IF(B52="","",INDEX(VYBAVENÍ!$C$8:$C$29, MATCH(I_ASSET,L_ASSETS,0))-SUMPRODUCT(--(OBJEDNÁVKY!$C$8:$C$50=I_ASSET),--(OBJEDNÁVKY!$E$8:$E$50&lt;=B52),--(OBJEDNÁVKY!$F$8:$F$50&gt;=B52),OBJEDNÁVKY!$D$8:$D$50)),"")</f>
        <v/>
      </c>
    </row>
    <row r="53" spans="1:3" x14ac:dyDescent="0.25">
      <c r="A53">
        <v>49</v>
      </c>
      <c r="B53" s="73" t="str">
        <f t="shared" si="1"/>
        <v/>
      </c>
      <c r="C53" t="str">
        <f>IFERROR(IF(B53="","",INDEX(VYBAVENÍ!$C$8:$C$29, MATCH(I_ASSET,L_ASSETS,0))-SUMPRODUCT(--(OBJEDNÁVKY!$C$8:$C$50=I_ASSET),--(OBJEDNÁVKY!$E$8:$E$50&lt;=B53),--(OBJEDNÁVKY!$F$8:$F$50&gt;=B53),OBJEDNÁVKY!$D$8:$D$50)),"")</f>
        <v/>
      </c>
    </row>
    <row r="54" spans="1:3" x14ac:dyDescent="0.25">
      <c r="A54">
        <v>50</v>
      </c>
      <c r="B54" s="73" t="str">
        <f t="shared" si="1"/>
        <v/>
      </c>
      <c r="C54" t="str">
        <f>IFERROR(IF(B54="","",INDEX(VYBAVENÍ!$C$8:$C$29, MATCH(I_ASSET,L_ASSETS,0))-SUMPRODUCT(--(OBJEDNÁVKY!$C$8:$C$50=I_ASSET),--(OBJEDNÁVKY!$E$8:$E$50&lt;=B54),--(OBJEDNÁVKY!$F$8:$F$50&gt;=B54),OBJEDNÁVKY!$D$8:$D$50)),"")</f>
        <v/>
      </c>
    </row>
    <row r="55" spans="1:3" x14ac:dyDescent="0.25">
      <c r="A55">
        <v>51</v>
      </c>
      <c r="B55" s="73" t="str">
        <f t="shared" si="1"/>
        <v/>
      </c>
      <c r="C55" t="str">
        <f>IFERROR(IF(B55="","",INDEX(VYBAVENÍ!$C$8:$C$29, MATCH(I_ASSET,L_ASSETS,0))-SUMPRODUCT(--(OBJEDNÁVKY!$C$8:$C$50=I_ASSET),--(OBJEDNÁVKY!$E$8:$E$50&lt;=B55),--(OBJEDNÁVKY!$F$8:$F$50&gt;=B55),OBJEDNÁVKY!$D$8:$D$50)),"")</f>
        <v/>
      </c>
    </row>
    <row r="56" spans="1:3" x14ac:dyDescent="0.25">
      <c r="A56">
        <v>52</v>
      </c>
      <c r="B56" s="73" t="str">
        <f t="shared" si="1"/>
        <v/>
      </c>
      <c r="C56" t="str">
        <f>IFERROR(IF(B56="","",INDEX(VYBAVENÍ!$C$8:$C$29, MATCH(I_ASSET,L_ASSETS,0))-SUMPRODUCT(--(OBJEDNÁVKY!$C$8:$C$50=I_ASSET),--(OBJEDNÁVKY!$E$8:$E$50&lt;=B56),--(OBJEDNÁVKY!$F$8:$F$50&gt;=B56),OBJEDNÁVKY!$D$8:$D$50)),"")</f>
        <v/>
      </c>
    </row>
    <row r="57" spans="1:3" x14ac:dyDescent="0.25">
      <c r="A57">
        <v>53</v>
      </c>
      <c r="B57" s="73" t="str">
        <f t="shared" si="1"/>
        <v/>
      </c>
      <c r="C57" t="str">
        <f>IFERROR(IF(B57="","",INDEX(VYBAVENÍ!$C$8:$C$29, MATCH(I_ASSET,L_ASSETS,0))-SUMPRODUCT(--(OBJEDNÁVKY!$C$8:$C$50=I_ASSET),--(OBJEDNÁVKY!$E$8:$E$50&lt;=B57),--(OBJEDNÁVKY!$F$8:$F$50&gt;=B57),OBJEDNÁVKY!$D$8:$D$50)),"")</f>
        <v/>
      </c>
    </row>
    <row r="58" spans="1:3" x14ac:dyDescent="0.25">
      <c r="A58">
        <v>54</v>
      </c>
      <c r="B58" s="73" t="str">
        <f t="shared" si="1"/>
        <v/>
      </c>
      <c r="C58" t="str">
        <f>IFERROR(IF(B58="","",INDEX(VYBAVENÍ!$C$8:$C$29, MATCH(I_ASSET,L_ASSETS,0))-SUMPRODUCT(--(OBJEDNÁVKY!$C$8:$C$50=I_ASSET),--(OBJEDNÁVKY!$E$8:$E$50&lt;=B58),--(OBJEDNÁVKY!$F$8:$F$50&gt;=B58),OBJEDNÁVKY!$D$8:$D$50)),"")</f>
        <v/>
      </c>
    </row>
    <row r="59" spans="1:3" x14ac:dyDescent="0.25">
      <c r="A59">
        <v>55</v>
      </c>
      <c r="B59" s="73" t="str">
        <f t="shared" si="1"/>
        <v/>
      </c>
      <c r="C59" t="str">
        <f>IFERROR(IF(B59="","",INDEX(VYBAVENÍ!$C$8:$C$29, MATCH(I_ASSET,L_ASSETS,0))-SUMPRODUCT(--(OBJEDNÁVKY!$C$8:$C$50=I_ASSET),--(OBJEDNÁVKY!$E$8:$E$50&lt;=B59),--(OBJEDNÁVKY!$F$8:$F$50&gt;=B59),OBJEDNÁVKY!$D$8:$D$50)),"")</f>
        <v/>
      </c>
    </row>
    <row r="60" spans="1:3" x14ac:dyDescent="0.25">
      <c r="A60">
        <v>56</v>
      </c>
      <c r="B60" s="73" t="str">
        <f t="shared" si="1"/>
        <v/>
      </c>
      <c r="C60" t="str">
        <f>IFERROR(IF(B60="","",INDEX(VYBAVENÍ!$C$8:$C$29, MATCH(I_ASSET,L_ASSETS,0))-SUMPRODUCT(--(OBJEDNÁVKY!$C$8:$C$50=I_ASSET),--(OBJEDNÁVKY!$E$8:$E$50&lt;=B60),--(OBJEDNÁVKY!$F$8:$F$50&gt;=B60),OBJEDNÁVKY!$D$8:$D$50)),"")</f>
        <v/>
      </c>
    </row>
    <row r="61" spans="1:3" x14ac:dyDescent="0.25">
      <c r="A61">
        <v>57</v>
      </c>
      <c r="B61" s="73" t="str">
        <f t="shared" si="1"/>
        <v/>
      </c>
      <c r="C61" t="str">
        <f>IFERROR(IF(B61="","",INDEX(VYBAVENÍ!$C$8:$C$29, MATCH(I_ASSET,L_ASSETS,0))-SUMPRODUCT(--(OBJEDNÁVKY!$C$8:$C$50=I_ASSET),--(OBJEDNÁVKY!$E$8:$E$50&lt;=B61),--(OBJEDNÁVKY!$F$8:$F$50&gt;=B61),OBJEDNÁVKY!$D$8:$D$50)),"")</f>
        <v/>
      </c>
    </row>
    <row r="62" spans="1:3" x14ac:dyDescent="0.25">
      <c r="A62">
        <v>58</v>
      </c>
      <c r="B62" s="73" t="str">
        <f t="shared" si="1"/>
        <v/>
      </c>
      <c r="C62" t="str">
        <f>IFERROR(IF(B62="","",INDEX(VYBAVENÍ!$C$8:$C$29, MATCH(I_ASSET,L_ASSETS,0))-SUMPRODUCT(--(OBJEDNÁVKY!$C$8:$C$50=I_ASSET),--(OBJEDNÁVKY!$E$8:$E$50&lt;=B62),--(OBJEDNÁVKY!$F$8:$F$50&gt;=B62),OBJEDNÁVKY!$D$8:$D$50)),"")</f>
        <v/>
      </c>
    </row>
    <row r="63" spans="1:3" x14ac:dyDescent="0.25">
      <c r="A63">
        <v>59</v>
      </c>
      <c r="B63" s="73" t="str">
        <f t="shared" si="1"/>
        <v/>
      </c>
      <c r="C63" t="str">
        <f>IFERROR(IF(B63="","",INDEX(VYBAVENÍ!$C$8:$C$29, MATCH(I_ASSET,L_ASSETS,0))-SUMPRODUCT(--(OBJEDNÁVKY!$C$8:$C$50=I_ASSET),--(OBJEDNÁVKY!$E$8:$E$50&lt;=B63),--(OBJEDNÁVKY!$F$8:$F$50&gt;=B63),OBJEDNÁVKY!$D$8:$D$50)),"")</f>
        <v/>
      </c>
    </row>
    <row r="64" spans="1:3" x14ac:dyDescent="0.25">
      <c r="A64">
        <v>60</v>
      </c>
      <c r="B64" s="73" t="str">
        <f t="shared" si="1"/>
        <v/>
      </c>
      <c r="C64" t="str">
        <f>IFERROR(IF(B64="","",INDEX(VYBAVENÍ!$C$8:$C$29, MATCH(I_ASSET,L_ASSETS,0))-SUMPRODUCT(--(OBJEDNÁVKY!$C$8:$C$50=I_ASSET),--(OBJEDNÁVKY!$E$8:$E$50&lt;=B64),--(OBJEDNÁVKY!$F$8:$F$50&gt;=B64),OBJEDNÁVKY!$D$8:$D$50)),"")</f>
        <v/>
      </c>
    </row>
    <row r="65" spans="1:3" x14ac:dyDescent="0.25">
      <c r="A65">
        <v>61</v>
      </c>
      <c r="B65" s="73" t="str">
        <f t="shared" si="1"/>
        <v/>
      </c>
      <c r="C65" t="str">
        <f>IFERROR(IF(B65="","",INDEX(VYBAVENÍ!$C$8:$C$29, MATCH(I_ASSET,L_ASSETS,0))-SUMPRODUCT(--(OBJEDNÁVKY!$C$8:$C$50=I_ASSET),--(OBJEDNÁVKY!$E$8:$E$50&lt;=B65),--(OBJEDNÁVKY!$F$8:$F$50&gt;=B65),OBJEDNÁVKY!$D$8:$D$50)),"")</f>
        <v/>
      </c>
    </row>
    <row r="66" spans="1:3" x14ac:dyDescent="0.25">
      <c r="A66">
        <v>62</v>
      </c>
      <c r="B66" s="73" t="str">
        <f t="shared" si="1"/>
        <v/>
      </c>
      <c r="C66" t="str">
        <f>IFERROR(IF(B66="","",INDEX(VYBAVENÍ!$C$8:$C$29, MATCH(I_ASSET,L_ASSETS,0))-SUMPRODUCT(--(OBJEDNÁVKY!$C$8:$C$50=I_ASSET),--(OBJEDNÁVKY!$E$8:$E$50&lt;=B66),--(OBJEDNÁVKY!$F$8:$F$50&gt;=B66),OBJEDNÁVKY!$D$8:$D$50)),"")</f>
        <v/>
      </c>
    </row>
    <row r="67" spans="1:3" x14ac:dyDescent="0.25">
      <c r="A67">
        <v>63</v>
      </c>
      <c r="B67" s="73" t="str">
        <f t="shared" si="1"/>
        <v/>
      </c>
      <c r="C67" t="str">
        <f>IFERROR(IF(B67="","",INDEX(VYBAVENÍ!$C$8:$C$29, MATCH(I_ASSET,L_ASSETS,0))-SUMPRODUCT(--(OBJEDNÁVKY!$C$8:$C$50=I_ASSET),--(OBJEDNÁVKY!$E$8:$E$50&lt;=B67),--(OBJEDNÁVKY!$F$8:$F$50&gt;=B67),OBJEDNÁVKY!$D$8:$D$50)),"")</f>
        <v/>
      </c>
    </row>
    <row r="68" spans="1:3" x14ac:dyDescent="0.25">
      <c r="A68">
        <v>64</v>
      </c>
      <c r="B68" s="73" t="str">
        <f t="shared" ref="B68:B93" si="2">IF(I_CH_SD+A68&gt;I_CH_ED,"",I_CH_SD+A68)</f>
        <v/>
      </c>
      <c r="C68" t="str">
        <f>IFERROR(IF(B68="","",INDEX(VYBAVENÍ!$C$8:$C$29, MATCH(I_ASSET,L_ASSETS,0))-SUMPRODUCT(--(OBJEDNÁVKY!$C$8:$C$50=I_ASSET),--(OBJEDNÁVKY!$E$8:$E$50&lt;=B68),--(OBJEDNÁVKY!$F$8:$F$50&gt;=B68),OBJEDNÁVKY!$D$8:$D$50)),"")</f>
        <v/>
      </c>
    </row>
    <row r="69" spans="1:3" x14ac:dyDescent="0.25">
      <c r="A69">
        <v>65</v>
      </c>
      <c r="B69" s="73" t="str">
        <f t="shared" si="2"/>
        <v/>
      </c>
      <c r="C69" t="str">
        <f>IFERROR(IF(B69="","",INDEX(VYBAVENÍ!$C$8:$C$29, MATCH(I_ASSET,L_ASSETS,0))-SUMPRODUCT(--(OBJEDNÁVKY!$C$8:$C$50=I_ASSET),--(OBJEDNÁVKY!$E$8:$E$50&lt;=B69),--(OBJEDNÁVKY!$F$8:$F$50&gt;=B69),OBJEDNÁVKY!$D$8:$D$50)),"")</f>
        <v/>
      </c>
    </row>
    <row r="70" spans="1:3" x14ac:dyDescent="0.25">
      <c r="A70">
        <v>66</v>
      </c>
      <c r="B70" s="73" t="str">
        <f t="shared" si="2"/>
        <v/>
      </c>
      <c r="C70" t="str">
        <f>IFERROR(IF(B70="","",INDEX(VYBAVENÍ!$C$8:$C$29, MATCH(I_ASSET,L_ASSETS,0))-SUMPRODUCT(--(OBJEDNÁVKY!$C$8:$C$50=I_ASSET),--(OBJEDNÁVKY!$E$8:$E$50&lt;=B70),--(OBJEDNÁVKY!$F$8:$F$50&gt;=B70),OBJEDNÁVKY!$D$8:$D$50)),"")</f>
        <v/>
      </c>
    </row>
    <row r="71" spans="1:3" x14ac:dyDescent="0.25">
      <c r="A71">
        <v>67</v>
      </c>
      <c r="B71" s="73" t="str">
        <f t="shared" si="2"/>
        <v/>
      </c>
      <c r="C71" t="str">
        <f>IFERROR(IF(B71="","",INDEX(VYBAVENÍ!$C$8:$C$29, MATCH(I_ASSET,L_ASSETS,0))-SUMPRODUCT(--(OBJEDNÁVKY!$C$8:$C$50=I_ASSET),--(OBJEDNÁVKY!$E$8:$E$50&lt;=B71),--(OBJEDNÁVKY!$F$8:$F$50&gt;=B71),OBJEDNÁVKY!$D$8:$D$50)),"")</f>
        <v/>
      </c>
    </row>
    <row r="72" spans="1:3" x14ac:dyDescent="0.25">
      <c r="A72">
        <v>68</v>
      </c>
      <c r="B72" s="73" t="str">
        <f t="shared" si="2"/>
        <v/>
      </c>
      <c r="C72" t="str">
        <f>IFERROR(IF(B72="","",INDEX(VYBAVENÍ!$C$8:$C$29, MATCH(I_ASSET,L_ASSETS,0))-SUMPRODUCT(--(OBJEDNÁVKY!$C$8:$C$50=I_ASSET),--(OBJEDNÁVKY!$E$8:$E$50&lt;=B72),--(OBJEDNÁVKY!$F$8:$F$50&gt;=B72),OBJEDNÁVKY!$D$8:$D$50)),"")</f>
        <v/>
      </c>
    </row>
    <row r="73" spans="1:3" x14ac:dyDescent="0.25">
      <c r="A73">
        <v>69</v>
      </c>
      <c r="B73" s="73" t="str">
        <f t="shared" si="2"/>
        <v/>
      </c>
      <c r="C73" t="str">
        <f>IFERROR(IF(B73="","",INDEX(VYBAVENÍ!$C$8:$C$29, MATCH(I_ASSET,L_ASSETS,0))-SUMPRODUCT(--(OBJEDNÁVKY!$C$8:$C$50=I_ASSET),--(OBJEDNÁVKY!$E$8:$E$50&lt;=B73),--(OBJEDNÁVKY!$F$8:$F$50&gt;=B73),OBJEDNÁVKY!$D$8:$D$50)),"")</f>
        <v/>
      </c>
    </row>
    <row r="74" spans="1:3" x14ac:dyDescent="0.25">
      <c r="A74">
        <v>70</v>
      </c>
      <c r="B74" s="73" t="str">
        <f t="shared" si="2"/>
        <v/>
      </c>
      <c r="C74" t="str">
        <f>IFERROR(IF(B74="","",INDEX(VYBAVENÍ!$C$8:$C$29, MATCH(I_ASSET,L_ASSETS,0))-SUMPRODUCT(--(OBJEDNÁVKY!$C$8:$C$50=I_ASSET),--(OBJEDNÁVKY!$E$8:$E$50&lt;=B74),--(OBJEDNÁVKY!$F$8:$F$50&gt;=B74),OBJEDNÁVKY!$D$8:$D$50)),"")</f>
        <v/>
      </c>
    </row>
    <row r="75" spans="1:3" x14ac:dyDescent="0.25">
      <c r="A75">
        <v>71</v>
      </c>
      <c r="B75" s="73" t="str">
        <f t="shared" si="2"/>
        <v/>
      </c>
      <c r="C75" t="str">
        <f>IFERROR(IF(B75="","",INDEX(VYBAVENÍ!$C$8:$C$29, MATCH(I_ASSET,L_ASSETS,0))-SUMPRODUCT(--(OBJEDNÁVKY!$C$8:$C$50=I_ASSET),--(OBJEDNÁVKY!$E$8:$E$50&lt;=B75),--(OBJEDNÁVKY!$F$8:$F$50&gt;=B75),OBJEDNÁVKY!$D$8:$D$50)),"")</f>
        <v/>
      </c>
    </row>
    <row r="76" spans="1:3" x14ac:dyDescent="0.25">
      <c r="A76">
        <v>72</v>
      </c>
      <c r="B76" s="73" t="str">
        <f t="shared" si="2"/>
        <v/>
      </c>
      <c r="C76" t="str">
        <f>IFERROR(IF(B76="","",INDEX(VYBAVENÍ!$C$8:$C$29, MATCH(I_ASSET,L_ASSETS,0))-SUMPRODUCT(--(OBJEDNÁVKY!$C$8:$C$50=I_ASSET),--(OBJEDNÁVKY!$E$8:$E$50&lt;=B76),--(OBJEDNÁVKY!$F$8:$F$50&gt;=B76),OBJEDNÁVKY!$D$8:$D$50)),"")</f>
        <v/>
      </c>
    </row>
    <row r="77" spans="1:3" x14ac:dyDescent="0.25">
      <c r="A77">
        <v>73</v>
      </c>
      <c r="B77" s="73" t="str">
        <f t="shared" si="2"/>
        <v/>
      </c>
      <c r="C77" t="str">
        <f>IFERROR(IF(B77="","",INDEX(VYBAVENÍ!$C$8:$C$29, MATCH(I_ASSET,L_ASSETS,0))-SUMPRODUCT(--(OBJEDNÁVKY!$C$8:$C$50=I_ASSET),--(OBJEDNÁVKY!$E$8:$E$50&lt;=B77),--(OBJEDNÁVKY!$F$8:$F$50&gt;=B77),OBJEDNÁVKY!$D$8:$D$50)),"")</f>
        <v/>
      </c>
    </row>
    <row r="78" spans="1:3" x14ac:dyDescent="0.25">
      <c r="A78">
        <v>74</v>
      </c>
      <c r="B78" s="73" t="str">
        <f t="shared" si="2"/>
        <v/>
      </c>
      <c r="C78" t="str">
        <f>IFERROR(IF(B78="","",INDEX(VYBAVENÍ!$C$8:$C$29, MATCH(I_ASSET,L_ASSETS,0))-SUMPRODUCT(--(OBJEDNÁVKY!$C$8:$C$50=I_ASSET),--(OBJEDNÁVKY!$E$8:$E$50&lt;=B78),--(OBJEDNÁVKY!$F$8:$F$50&gt;=B78),OBJEDNÁVKY!$D$8:$D$50)),"")</f>
        <v/>
      </c>
    </row>
    <row r="79" spans="1:3" x14ac:dyDescent="0.25">
      <c r="A79">
        <v>75</v>
      </c>
      <c r="B79" s="73" t="str">
        <f t="shared" si="2"/>
        <v/>
      </c>
      <c r="C79" t="str">
        <f>IFERROR(IF(B79="","",INDEX(VYBAVENÍ!$C$8:$C$29, MATCH(I_ASSET,L_ASSETS,0))-SUMPRODUCT(--(OBJEDNÁVKY!$C$8:$C$50=I_ASSET),--(OBJEDNÁVKY!$E$8:$E$50&lt;=B79),--(OBJEDNÁVKY!$F$8:$F$50&gt;=B79),OBJEDNÁVKY!$D$8:$D$50)),"")</f>
        <v/>
      </c>
    </row>
    <row r="80" spans="1:3" x14ac:dyDescent="0.25">
      <c r="A80">
        <v>76</v>
      </c>
      <c r="B80" s="73" t="str">
        <f t="shared" si="2"/>
        <v/>
      </c>
      <c r="C80" t="str">
        <f>IFERROR(IF(B80="","",INDEX(VYBAVENÍ!$C$8:$C$29, MATCH(I_ASSET,L_ASSETS,0))-SUMPRODUCT(--(OBJEDNÁVKY!$C$8:$C$50=I_ASSET),--(OBJEDNÁVKY!$E$8:$E$50&lt;=B80),--(OBJEDNÁVKY!$F$8:$F$50&gt;=B80),OBJEDNÁVKY!$D$8:$D$50)),"")</f>
        <v/>
      </c>
    </row>
    <row r="81" spans="1:3" x14ac:dyDescent="0.25">
      <c r="A81">
        <v>77</v>
      </c>
      <c r="B81" s="73" t="str">
        <f t="shared" si="2"/>
        <v/>
      </c>
      <c r="C81" t="str">
        <f>IFERROR(IF(B81="","",INDEX(VYBAVENÍ!$C$8:$C$29, MATCH(I_ASSET,L_ASSETS,0))-SUMPRODUCT(--(OBJEDNÁVKY!$C$8:$C$50=I_ASSET),--(OBJEDNÁVKY!$E$8:$E$50&lt;=B81),--(OBJEDNÁVKY!$F$8:$F$50&gt;=B81),OBJEDNÁVKY!$D$8:$D$50)),"")</f>
        <v/>
      </c>
    </row>
    <row r="82" spans="1:3" x14ac:dyDescent="0.25">
      <c r="A82">
        <v>78</v>
      </c>
      <c r="B82" s="73" t="str">
        <f t="shared" si="2"/>
        <v/>
      </c>
      <c r="C82" t="str">
        <f>IFERROR(IF(B82="","",INDEX(VYBAVENÍ!$C$8:$C$29, MATCH(I_ASSET,L_ASSETS,0))-SUMPRODUCT(--(OBJEDNÁVKY!$C$8:$C$50=I_ASSET),--(OBJEDNÁVKY!$E$8:$E$50&lt;=B82),--(OBJEDNÁVKY!$F$8:$F$50&gt;=B82),OBJEDNÁVKY!$D$8:$D$50)),"")</f>
        <v/>
      </c>
    </row>
    <row r="83" spans="1:3" x14ac:dyDescent="0.25">
      <c r="A83">
        <v>79</v>
      </c>
      <c r="B83" s="73" t="str">
        <f t="shared" si="2"/>
        <v/>
      </c>
      <c r="C83" t="str">
        <f>IFERROR(IF(B83="","",INDEX(VYBAVENÍ!$C$8:$C$29, MATCH(I_ASSET,L_ASSETS,0))-SUMPRODUCT(--(OBJEDNÁVKY!$C$8:$C$50=I_ASSET),--(OBJEDNÁVKY!$E$8:$E$50&lt;=B83),--(OBJEDNÁVKY!$F$8:$F$50&gt;=B83),OBJEDNÁVKY!$D$8:$D$50)),"")</f>
        <v/>
      </c>
    </row>
    <row r="84" spans="1:3" x14ac:dyDescent="0.25">
      <c r="A84">
        <v>80</v>
      </c>
      <c r="B84" s="73" t="str">
        <f t="shared" si="2"/>
        <v/>
      </c>
      <c r="C84" t="str">
        <f>IFERROR(IF(B84="","",INDEX(VYBAVENÍ!$C$8:$C$29, MATCH(I_ASSET,L_ASSETS,0))-SUMPRODUCT(--(OBJEDNÁVKY!$C$8:$C$50=I_ASSET),--(OBJEDNÁVKY!$E$8:$E$50&lt;=B84),--(OBJEDNÁVKY!$F$8:$F$50&gt;=B84),OBJEDNÁVKY!$D$8:$D$50)),"")</f>
        <v/>
      </c>
    </row>
    <row r="85" spans="1:3" x14ac:dyDescent="0.25">
      <c r="A85">
        <v>81</v>
      </c>
      <c r="B85" s="73" t="str">
        <f t="shared" si="2"/>
        <v/>
      </c>
      <c r="C85" t="str">
        <f>IFERROR(IF(B85="","",INDEX(VYBAVENÍ!$C$8:$C$29, MATCH(I_ASSET,L_ASSETS,0))-SUMPRODUCT(--(OBJEDNÁVKY!$C$8:$C$50=I_ASSET),--(OBJEDNÁVKY!$E$8:$E$50&lt;=B85),--(OBJEDNÁVKY!$F$8:$F$50&gt;=B85),OBJEDNÁVKY!$D$8:$D$50)),"")</f>
        <v/>
      </c>
    </row>
    <row r="86" spans="1:3" x14ac:dyDescent="0.25">
      <c r="A86">
        <v>82</v>
      </c>
      <c r="B86" s="73" t="str">
        <f t="shared" si="2"/>
        <v/>
      </c>
      <c r="C86" t="str">
        <f>IFERROR(IF(B86="","",INDEX(VYBAVENÍ!$C$8:$C$29, MATCH(I_ASSET,L_ASSETS,0))-SUMPRODUCT(--(OBJEDNÁVKY!$C$8:$C$50=I_ASSET),--(OBJEDNÁVKY!$E$8:$E$50&lt;=B86),--(OBJEDNÁVKY!$F$8:$F$50&gt;=B86),OBJEDNÁVKY!$D$8:$D$50)),"")</f>
        <v/>
      </c>
    </row>
    <row r="87" spans="1:3" x14ac:dyDescent="0.25">
      <c r="A87">
        <v>83</v>
      </c>
      <c r="B87" s="73" t="str">
        <f t="shared" si="2"/>
        <v/>
      </c>
      <c r="C87" t="str">
        <f>IFERROR(IF(B87="","",INDEX(VYBAVENÍ!$C$8:$C$29, MATCH(I_ASSET,L_ASSETS,0))-SUMPRODUCT(--(OBJEDNÁVKY!$C$8:$C$50=I_ASSET),--(OBJEDNÁVKY!$E$8:$E$50&lt;=B87),--(OBJEDNÁVKY!$F$8:$F$50&gt;=B87),OBJEDNÁVKY!$D$8:$D$50)),"")</f>
        <v/>
      </c>
    </row>
    <row r="88" spans="1:3" x14ac:dyDescent="0.25">
      <c r="A88">
        <v>84</v>
      </c>
      <c r="B88" s="73" t="str">
        <f t="shared" si="2"/>
        <v/>
      </c>
      <c r="C88" t="str">
        <f>IFERROR(IF(B88="","",INDEX(VYBAVENÍ!$C$8:$C$29, MATCH(I_ASSET,L_ASSETS,0))-SUMPRODUCT(--(OBJEDNÁVKY!$C$8:$C$50=I_ASSET),--(OBJEDNÁVKY!$E$8:$E$50&lt;=B88),--(OBJEDNÁVKY!$F$8:$F$50&gt;=B88),OBJEDNÁVKY!$D$8:$D$50)),"")</f>
        <v/>
      </c>
    </row>
    <row r="89" spans="1:3" x14ac:dyDescent="0.25">
      <c r="A89">
        <v>85</v>
      </c>
      <c r="B89" s="73" t="str">
        <f t="shared" si="2"/>
        <v/>
      </c>
      <c r="C89" t="str">
        <f>IFERROR(IF(B89="","",INDEX(VYBAVENÍ!$C$8:$C$29, MATCH(I_ASSET,L_ASSETS,0))-SUMPRODUCT(--(OBJEDNÁVKY!$C$8:$C$50=I_ASSET),--(OBJEDNÁVKY!$E$8:$E$50&lt;=B89),--(OBJEDNÁVKY!$F$8:$F$50&gt;=B89),OBJEDNÁVKY!$D$8:$D$50)),"")</f>
        <v/>
      </c>
    </row>
    <row r="90" spans="1:3" x14ac:dyDescent="0.25">
      <c r="A90">
        <v>86</v>
      </c>
      <c r="B90" s="73" t="str">
        <f t="shared" si="2"/>
        <v/>
      </c>
      <c r="C90" t="str">
        <f>IFERROR(IF(B90="","",INDEX(VYBAVENÍ!$C$8:$C$29, MATCH(I_ASSET,L_ASSETS,0))-SUMPRODUCT(--(OBJEDNÁVKY!$C$8:$C$50=I_ASSET),--(OBJEDNÁVKY!$E$8:$E$50&lt;=B90),--(OBJEDNÁVKY!$F$8:$F$50&gt;=B90),OBJEDNÁVKY!$D$8:$D$50)),"")</f>
        <v/>
      </c>
    </row>
    <row r="91" spans="1:3" x14ac:dyDescent="0.25">
      <c r="A91">
        <v>87</v>
      </c>
      <c r="B91" s="73" t="str">
        <f t="shared" si="2"/>
        <v/>
      </c>
      <c r="C91" t="str">
        <f>IFERROR(IF(B91="","",INDEX(VYBAVENÍ!$C$8:$C$29, MATCH(I_ASSET,L_ASSETS,0))-SUMPRODUCT(--(OBJEDNÁVKY!$C$8:$C$50=I_ASSET),--(OBJEDNÁVKY!$E$8:$E$50&lt;=B91),--(OBJEDNÁVKY!$F$8:$F$50&gt;=B91),OBJEDNÁVKY!$D$8:$D$50)),"")</f>
        <v/>
      </c>
    </row>
    <row r="92" spans="1:3" x14ac:dyDescent="0.25">
      <c r="A92">
        <v>88</v>
      </c>
      <c r="B92" s="73" t="str">
        <f t="shared" si="2"/>
        <v/>
      </c>
      <c r="C92" t="str">
        <f>IFERROR(IF(B92="","",INDEX(VYBAVENÍ!$C$8:$C$29, MATCH(I_ASSET,L_ASSETS,0))-SUMPRODUCT(--(OBJEDNÁVKY!$C$8:$C$50=I_ASSET),--(OBJEDNÁVKY!$E$8:$E$50&lt;=B92),--(OBJEDNÁVKY!$F$8:$F$50&gt;=B92),OBJEDNÁVKY!$D$8:$D$50)),"")</f>
        <v/>
      </c>
    </row>
    <row r="93" spans="1:3" x14ac:dyDescent="0.25">
      <c r="A93">
        <v>89</v>
      </c>
      <c r="B93" s="73" t="str">
        <f t="shared" si="2"/>
        <v/>
      </c>
      <c r="C93" t="str">
        <f>IFERROR(IF(B93="","",INDEX(VYBAVENÍ!$C$8:$C$29, MATCH(I_ASSET,L_ASSETS,0))-SUMPRODUCT(--(OBJEDNÁVKY!$C$8:$C$50=I_ASSET),--(OBJEDNÁVKY!$E$8:$E$50&lt;=B93),--(OBJEDNÁVKY!$F$8:$F$50&gt;=B93),OBJEDNÁVKY!$D$8:$D$50)),"")</f>
        <v/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318090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HOME</vt:lpstr>
      <vt:lpstr>VYBAVENÍ</vt:lpstr>
      <vt:lpstr>OBJEDNÁVKY</vt:lpstr>
      <vt:lpstr>KALENDÁŘ</vt:lpstr>
      <vt:lpstr>H</vt:lpstr>
      <vt:lpstr>C_MIN_AVL</vt:lpstr>
      <vt:lpstr>I_ASSET</vt:lpstr>
      <vt:lpstr>I_CH_CAL</vt:lpstr>
      <vt:lpstr>I_CH_ED</vt:lpstr>
      <vt:lpstr>I_CH_SD</vt:lpstr>
      <vt:lpstr>L_ASSETS</vt:lpstr>
      <vt:lpstr>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 zara</dc:creator>
  <cp:lastModifiedBy>Peter Polakovič</cp:lastModifiedBy>
  <cp:revision>253</cp:revision>
  <cp:lastPrinted>2019-04-19T10:35:15Z</cp:lastPrinted>
  <dcterms:created xsi:type="dcterms:W3CDTF">2016-07-30T21:17:09Z</dcterms:created>
  <dcterms:modified xsi:type="dcterms:W3CDTF">2019-08-25T16:13:17Z</dcterms:modified>
  <dc:language>cs-CZ</dc:language>
</cp:coreProperties>
</file>