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AA575B7D-CA62-4CB3-9B15-A472AEAC8BD4}" xr6:coauthVersionLast="36" xr6:coauthVersionMax="36" xr10:uidLastSave="{00000000-0000-0000-0000-000000000000}"/>
  <bookViews>
    <workbookView xWindow="0" yWindow="0" windowWidth="14565" windowHeight="9300" activeTab="1" xr2:uid="{BCCC2812-E363-4A3E-AE7F-635CD4B98035}"/>
  </bookViews>
  <sheets>
    <sheet name="vyhodnocení" sheetId="6" r:id="rId1"/>
    <sheet name="Odchylka" sheetId="8" r:id="rId2"/>
    <sheet name="zadání" sheetId="7" r:id="rId3"/>
    <sheet name="vstupní data" sheetId="4" r:id="rId4"/>
  </sheets>
  <definedNames>
    <definedName name="_xlnm._FilterDatabase" localSheetId="3" hidden="1">'vstupní data'!$A$2:$F$110</definedName>
    <definedName name="_xlnm._FilterDatabase" localSheetId="0" hidden="1">vyhodnocení!$A$1:$J$109</definedName>
  </definedNames>
  <calcPr calcId="179021"/>
</workbook>
</file>

<file path=xl/calcChain.xml><?xml version="1.0" encoding="utf-8"?>
<calcChain xmlns="http://schemas.openxmlformats.org/spreadsheetml/2006/main">
  <c r="Q8" i="6" l="1"/>
  <c r="Q7" i="6"/>
  <c r="Q5" i="6"/>
  <c r="Q4" i="6"/>
  <c r="H69" i="6"/>
  <c r="I69" i="6" s="1"/>
  <c r="J69" i="6" s="1"/>
  <c r="H70" i="6"/>
  <c r="I70" i="6" s="1"/>
  <c r="J70" i="6" s="1"/>
  <c r="H2" i="6"/>
  <c r="I2" i="6" s="1"/>
  <c r="J2" i="6" s="1"/>
  <c r="H50" i="6"/>
  <c r="I50" i="6" s="1"/>
  <c r="J50" i="6" s="1"/>
  <c r="H89" i="6"/>
  <c r="I89" i="6" s="1"/>
  <c r="J89" i="6" s="1"/>
  <c r="H78" i="6"/>
  <c r="I78" i="6" s="1"/>
  <c r="J78" i="6" s="1"/>
  <c r="H90" i="6"/>
  <c r="I90" i="6" s="1"/>
  <c r="J90" i="6" s="1"/>
  <c r="H106" i="6"/>
  <c r="I106" i="6" s="1"/>
  <c r="J106" i="6" s="1"/>
  <c r="H51" i="6"/>
  <c r="I51" i="6" s="1"/>
  <c r="J51" i="6" s="1"/>
  <c r="H76" i="6"/>
  <c r="I76" i="6" s="1"/>
  <c r="J76" i="6" s="1"/>
  <c r="H73" i="6"/>
  <c r="I73" i="6" s="1"/>
  <c r="J73" i="6" s="1"/>
  <c r="H47" i="6"/>
  <c r="I47" i="6" s="1"/>
  <c r="J47" i="6" s="1"/>
  <c r="H5" i="6"/>
  <c r="I5" i="6" s="1"/>
  <c r="J5" i="6" s="1"/>
  <c r="H80" i="6"/>
  <c r="I80" i="6" s="1"/>
  <c r="J80" i="6" s="1"/>
  <c r="H31" i="6"/>
  <c r="I31" i="6" s="1"/>
  <c r="J31" i="6" s="1"/>
  <c r="H62" i="6"/>
  <c r="I62" i="6" s="1"/>
  <c r="J62" i="6" s="1"/>
  <c r="H18" i="6"/>
  <c r="I18" i="6" s="1"/>
  <c r="J18" i="6" s="1"/>
  <c r="H32" i="6"/>
  <c r="I32" i="6" s="1"/>
  <c r="J32" i="6" s="1"/>
  <c r="H19" i="6"/>
  <c r="I19" i="6" s="1"/>
  <c r="J19" i="6" s="1"/>
  <c r="H38" i="6"/>
  <c r="I38" i="6" s="1"/>
  <c r="J38" i="6" s="1"/>
  <c r="H11" i="6"/>
  <c r="I11" i="6" s="1"/>
  <c r="J11" i="6" s="1"/>
  <c r="H95" i="6"/>
  <c r="I95" i="6" s="1"/>
  <c r="J95" i="6" s="1"/>
  <c r="H99" i="6"/>
  <c r="I99" i="6" s="1"/>
  <c r="J99" i="6" s="1"/>
  <c r="H58" i="6"/>
  <c r="I58" i="6" s="1"/>
  <c r="J58" i="6" s="1"/>
  <c r="H85" i="6"/>
  <c r="I85" i="6" s="1"/>
  <c r="J85" i="6" s="1"/>
  <c r="H27" i="6"/>
  <c r="I27" i="6" s="1"/>
  <c r="J27" i="6" s="1"/>
  <c r="H54" i="6"/>
  <c r="I54" i="6" s="1"/>
  <c r="J54" i="6" s="1"/>
  <c r="H102" i="6"/>
  <c r="I102" i="6" s="1"/>
  <c r="J102" i="6" s="1"/>
  <c r="H91" i="6"/>
  <c r="I91" i="6" s="1"/>
  <c r="J91" i="6" s="1"/>
  <c r="H40" i="6"/>
  <c r="I40" i="6" s="1"/>
  <c r="J40" i="6" s="1"/>
  <c r="H42" i="6"/>
  <c r="I42" i="6" s="1"/>
  <c r="J42" i="6" s="1"/>
  <c r="H59" i="6"/>
  <c r="I59" i="6" s="1"/>
  <c r="J59" i="6" s="1"/>
  <c r="H63" i="6"/>
  <c r="I63" i="6" s="1"/>
  <c r="J63" i="6" s="1"/>
  <c r="H6" i="6"/>
  <c r="I6" i="6" s="1"/>
  <c r="J6" i="6" s="1"/>
  <c r="H103" i="6"/>
  <c r="I103" i="6" s="1"/>
  <c r="J103" i="6" s="1"/>
  <c r="H13" i="6"/>
  <c r="I13" i="6" s="1"/>
  <c r="J13" i="6" s="1"/>
  <c r="H9" i="6"/>
  <c r="I9" i="6" s="1"/>
  <c r="J9" i="6" s="1"/>
  <c r="H14" i="6"/>
  <c r="I14" i="6" s="1"/>
  <c r="J14" i="6" s="1"/>
  <c r="H64" i="6"/>
  <c r="I64" i="6" s="1"/>
  <c r="J64" i="6" s="1"/>
  <c r="H81" i="6"/>
  <c r="I81" i="6" s="1"/>
  <c r="J81" i="6" s="1"/>
  <c r="H55" i="6"/>
  <c r="I55" i="6" s="1"/>
  <c r="J55" i="6" s="1"/>
  <c r="H33" i="6"/>
  <c r="I33" i="6" s="1"/>
  <c r="J33" i="6" s="1"/>
  <c r="H96" i="6"/>
  <c r="I96" i="6" s="1"/>
  <c r="J96" i="6" s="1"/>
  <c r="H24" i="6"/>
  <c r="I24" i="6" s="1"/>
  <c r="J24" i="6" s="1"/>
  <c r="H44" i="6"/>
  <c r="I44" i="6" s="1"/>
  <c r="J44" i="6" s="1"/>
  <c r="H87" i="6"/>
  <c r="I87" i="6" s="1"/>
  <c r="J87" i="6" s="1"/>
  <c r="H28" i="6"/>
  <c r="I28" i="6" s="1"/>
  <c r="J28" i="6" s="1"/>
  <c r="H88" i="6"/>
  <c r="I88" i="6" s="1"/>
  <c r="J88" i="6" s="1"/>
  <c r="H29" i="6"/>
  <c r="I29" i="6" s="1"/>
  <c r="J29" i="6" s="1"/>
  <c r="H23" i="6"/>
  <c r="I23" i="6" s="1"/>
  <c r="J23" i="6" s="1"/>
  <c r="H4" i="6"/>
  <c r="I4" i="6" s="1"/>
  <c r="J4" i="6" s="1"/>
  <c r="H74" i="6"/>
  <c r="I74" i="6" s="1"/>
  <c r="J74" i="6" s="1"/>
  <c r="H20" i="6"/>
  <c r="I20" i="6" s="1"/>
  <c r="J20" i="6" s="1"/>
  <c r="H82" i="6"/>
  <c r="I82" i="6" s="1"/>
  <c r="J82" i="6" s="1"/>
  <c r="H71" i="6"/>
  <c r="I71" i="6" s="1"/>
  <c r="J71" i="6" s="1"/>
  <c r="H72" i="6"/>
  <c r="I72" i="6" s="1"/>
  <c r="J72" i="6" s="1"/>
  <c r="H3" i="6"/>
  <c r="I3" i="6" s="1"/>
  <c r="J3" i="6" s="1"/>
  <c r="H52" i="6"/>
  <c r="I52" i="6" s="1"/>
  <c r="J52" i="6" s="1"/>
  <c r="H92" i="6"/>
  <c r="I92" i="6" s="1"/>
  <c r="J92" i="6" s="1"/>
  <c r="H79" i="6"/>
  <c r="I79" i="6" s="1"/>
  <c r="J79" i="6" s="1"/>
  <c r="H93" i="6"/>
  <c r="I93" i="6" s="1"/>
  <c r="J93" i="6" s="1"/>
  <c r="H107" i="6"/>
  <c r="I107" i="6" s="1"/>
  <c r="J107" i="6" s="1"/>
  <c r="H53" i="6"/>
  <c r="I53" i="6" s="1"/>
  <c r="J53" i="6" s="1"/>
  <c r="H77" i="6"/>
  <c r="I77" i="6" s="1"/>
  <c r="J77" i="6" s="1"/>
  <c r="H75" i="6"/>
  <c r="I75" i="6" s="1"/>
  <c r="J75" i="6" s="1"/>
  <c r="H48" i="6"/>
  <c r="I48" i="6" s="1"/>
  <c r="J48" i="6" s="1"/>
  <c r="H7" i="6"/>
  <c r="I7" i="6" s="1"/>
  <c r="J7" i="6" s="1"/>
  <c r="H83" i="6"/>
  <c r="I83" i="6" s="1"/>
  <c r="J83" i="6" s="1"/>
  <c r="H34" i="6"/>
  <c r="I34" i="6" s="1"/>
  <c r="J34" i="6" s="1"/>
  <c r="H65" i="6"/>
  <c r="I65" i="6" s="1"/>
  <c r="J65" i="6" s="1"/>
  <c r="H21" i="6"/>
  <c r="I21" i="6" s="1"/>
  <c r="J21" i="6" s="1"/>
  <c r="H35" i="6"/>
  <c r="I35" i="6" s="1"/>
  <c r="J35" i="6" s="1"/>
  <c r="H22" i="6"/>
  <c r="I22" i="6" s="1"/>
  <c r="J22" i="6" s="1"/>
  <c r="H39" i="6"/>
  <c r="I39" i="6" s="1"/>
  <c r="J39" i="6" s="1"/>
  <c r="H12" i="6"/>
  <c r="I12" i="6" s="1"/>
  <c r="J12" i="6" s="1"/>
  <c r="H97" i="6"/>
  <c r="I97" i="6" s="1"/>
  <c r="J97" i="6" s="1"/>
  <c r="H100" i="6"/>
  <c r="I100" i="6" s="1"/>
  <c r="J100" i="6" s="1"/>
  <c r="H60" i="6"/>
  <c r="I60" i="6" s="1"/>
  <c r="J60" i="6" s="1"/>
  <c r="H86" i="6"/>
  <c r="I86" i="6" s="1"/>
  <c r="J86" i="6" s="1"/>
  <c r="H30" i="6"/>
  <c r="I30" i="6" s="1"/>
  <c r="J30" i="6" s="1"/>
  <c r="H56" i="6"/>
  <c r="I56" i="6" s="1"/>
  <c r="J56" i="6" s="1"/>
  <c r="H104" i="6"/>
  <c r="I104" i="6" s="1"/>
  <c r="J104" i="6" s="1"/>
  <c r="H94" i="6"/>
  <c r="I94" i="6" s="1"/>
  <c r="J94" i="6" s="1"/>
  <c r="H41" i="6"/>
  <c r="I41" i="6" s="1"/>
  <c r="J41" i="6" s="1"/>
  <c r="H43" i="6"/>
  <c r="I43" i="6" s="1"/>
  <c r="J43" i="6" s="1"/>
  <c r="H61" i="6"/>
  <c r="I61" i="6" s="1"/>
  <c r="J61" i="6" s="1"/>
  <c r="H66" i="6"/>
  <c r="I66" i="6" s="1"/>
  <c r="J66" i="6" s="1"/>
  <c r="H8" i="6"/>
  <c r="I8" i="6" s="1"/>
  <c r="J8" i="6" s="1"/>
  <c r="H105" i="6"/>
  <c r="I105" i="6" s="1"/>
  <c r="J105" i="6" s="1"/>
  <c r="H15" i="6"/>
  <c r="I15" i="6" s="1"/>
  <c r="J15" i="6" s="1"/>
  <c r="H10" i="6"/>
  <c r="I10" i="6" s="1"/>
  <c r="J10" i="6" s="1"/>
  <c r="H16" i="6"/>
  <c r="I16" i="6" s="1"/>
  <c r="J16" i="6" s="1"/>
  <c r="H67" i="6"/>
  <c r="I67" i="6" s="1"/>
  <c r="J67" i="6" s="1"/>
  <c r="H84" i="6"/>
  <c r="I84" i="6" s="1"/>
  <c r="J84" i="6" s="1"/>
  <c r="H57" i="6"/>
  <c r="I57" i="6" s="1"/>
  <c r="J57" i="6" s="1"/>
  <c r="H36" i="6"/>
  <c r="I36" i="6" s="1"/>
  <c r="J36" i="6" s="1"/>
  <c r="H98" i="6"/>
  <c r="I98" i="6" s="1"/>
  <c r="J98" i="6" s="1"/>
  <c r="H25" i="6"/>
  <c r="I25" i="6" s="1"/>
  <c r="J25" i="6" s="1"/>
  <c r="H45" i="6"/>
  <c r="I45" i="6" s="1"/>
  <c r="J45" i="6" s="1"/>
  <c r="H17" i="6"/>
  <c r="I17" i="6" s="1"/>
  <c r="J17" i="6" s="1"/>
  <c r="H108" i="6"/>
  <c r="I108" i="6" s="1"/>
  <c r="J108" i="6" s="1"/>
  <c r="H109" i="6"/>
  <c r="I109" i="6" s="1"/>
  <c r="J109" i="6" s="1"/>
  <c r="H49" i="6"/>
  <c r="I49" i="6" s="1"/>
  <c r="J49" i="6" s="1"/>
  <c r="H37" i="6"/>
  <c r="I37" i="6" s="1"/>
  <c r="J37" i="6" s="1"/>
  <c r="H101" i="6"/>
  <c r="I101" i="6" s="1"/>
  <c r="J101" i="6" s="1"/>
  <c r="H26" i="6"/>
  <c r="I26" i="6" s="1"/>
  <c r="J26" i="6" s="1"/>
  <c r="H46" i="6"/>
  <c r="I46" i="6" s="1"/>
  <c r="J46" i="6" s="1"/>
  <c r="O3" i="6"/>
  <c r="O2" i="6"/>
  <c r="O4" i="6" l="1"/>
  <c r="O7" i="6" s="1"/>
  <c r="O5" i="6"/>
  <c r="O8" i="6" s="1"/>
  <c r="H68" i="6"/>
  <c r="I68" i="6" s="1"/>
  <c r="J68" i="6" s="1"/>
  <c r="O6" i="6" l="1"/>
</calcChain>
</file>

<file path=xl/sharedStrings.xml><?xml version="1.0" encoding="utf-8"?>
<sst xmlns="http://schemas.openxmlformats.org/spreadsheetml/2006/main" count="794" uniqueCount="226">
  <si>
    <t>jméno</t>
  </si>
  <si>
    <t>příjmení</t>
  </si>
  <si>
    <t>hmotnost</t>
  </si>
  <si>
    <t>výška</t>
  </si>
  <si>
    <t>rok narození</t>
  </si>
  <si>
    <t>pohlaví</t>
  </si>
  <si>
    <t>muž</t>
  </si>
  <si>
    <t>žena</t>
  </si>
  <si>
    <t>Halamíček</t>
  </si>
  <si>
    <t>Skořepová</t>
  </si>
  <si>
    <t>Žernov</t>
  </si>
  <si>
    <t>Jilemnická</t>
  </si>
  <si>
    <t>Horák</t>
  </si>
  <si>
    <t>Knapová</t>
  </si>
  <si>
    <t>Labudová</t>
  </si>
  <si>
    <t>Pekařová</t>
  </si>
  <si>
    <t>Prošková</t>
  </si>
  <si>
    <t>Sýkora</t>
  </si>
  <si>
    <t>Šíl</t>
  </si>
  <si>
    <t>Bláhová</t>
  </si>
  <si>
    <t>Lipský</t>
  </si>
  <si>
    <t>Plášková</t>
  </si>
  <si>
    <t>Pustina</t>
  </si>
  <si>
    <t>Víšek</t>
  </si>
  <si>
    <t>Želivský</t>
  </si>
  <si>
    <t>Čížková</t>
  </si>
  <si>
    <t>Filipová</t>
  </si>
  <si>
    <t>Hledíková</t>
  </si>
  <si>
    <t>Janáčková</t>
  </si>
  <si>
    <t>Kostková</t>
  </si>
  <si>
    <t>Lakosta</t>
  </si>
  <si>
    <t>Sládek</t>
  </si>
  <si>
    <t>Bílý</t>
  </si>
  <si>
    <t>Čížek</t>
  </si>
  <si>
    <t>Jiroušková</t>
  </si>
  <si>
    <t>Mádek</t>
  </si>
  <si>
    <t>Málková</t>
  </si>
  <si>
    <t>Pečený</t>
  </si>
  <si>
    <t>Polívka</t>
  </si>
  <si>
    <t>Šťastný</t>
  </si>
  <si>
    <t>Vašků</t>
  </si>
  <si>
    <t>Březina</t>
  </si>
  <si>
    <t>Horáček</t>
  </si>
  <si>
    <t>Ježek</t>
  </si>
  <si>
    <t>Kostřava</t>
  </si>
  <si>
    <t>Pražák</t>
  </si>
  <si>
    <t>Stachová</t>
  </si>
  <si>
    <t>Hrubá</t>
  </si>
  <si>
    <t>Hrubý</t>
  </si>
  <si>
    <t>Kolinger</t>
  </si>
  <si>
    <t>Petrásek</t>
  </si>
  <si>
    <t>Písek</t>
  </si>
  <si>
    <t>Scheiderová</t>
  </si>
  <si>
    <t>Svobodová</t>
  </si>
  <si>
    <t>Vožický</t>
  </si>
  <si>
    <t>Hálková</t>
  </si>
  <si>
    <t>Holubová</t>
  </si>
  <si>
    <t>Lochotínský</t>
  </si>
  <si>
    <t>Nosál</t>
  </si>
  <si>
    <t>Sázená</t>
  </si>
  <si>
    <t>Stoklasová</t>
  </si>
  <si>
    <t>Hromada</t>
  </si>
  <si>
    <t>Kobliha</t>
  </si>
  <si>
    <t>Lomnická</t>
  </si>
  <si>
    <t>Loudová</t>
  </si>
  <si>
    <t>Nová</t>
  </si>
  <si>
    <t>Novák</t>
  </si>
  <si>
    <t>Bílek</t>
  </si>
  <si>
    <t>Čermáková</t>
  </si>
  <si>
    <t>Černá</t>
  </si>
  <si>
    <t>Hradecká</t>
  </si>
  <si>
    <t>Hradecký</t>
  </si>
  <si>
    <t>Lehniský</t>
  </si>
  <si>
    <t>Řeháčková</t>
  </si>
  <si>
    <t>Voda</t>
  </si>
  <si>
    <t>Kolihová</t>
  </si>
  <si>
    <t>Mikeš</t>
  </si>
  <si>
    <t>Podolská</t>
  </si>
  <si>
    <t>Stach</t>
  </si>
  <si>
    <t>Varga</t>
  </si>
  <si>
    <t>Vodička</t>
  </si>
  <si>
    <t>Abrahám</t>
  </si>
  <si>
    <t>Čáp</t>
  </si>
  <si>
    <t>Čápová</t>
  </si>
  <si>
    <t>Dvořák</t>
  </si>
  <si>
    <t>Jílek</t>
  </si>
  <si>
    <t>Klásek</t>
  </si>
  <si>
    <t>Kolomazník</t>
  </si>
  <si>
    <t>Lebduška</t>
  </si>
  <si>
    <t>Němec</t>
  </si>
  <si>
    <t>Stožecká</t>
  </si>
  <si>
    <t>Kotas</t>
  </si>
  <si>
    <t>Kříž</t>
  </si>
  <si>
    <t>Lišková</t>
  </si>
  <si>
    <t>Nováková</t>
  </si>
  <si>
    <t>Potáčová</t>
  </si>
  <si>
    <t>Potůčková</t>
  </si>
  <si>
    <t>Škárka</t>
  </si>
  <si>
    <t>Doudlebský</t>
  </si>
  <si>
    <t>Hrádek</t>
  </si>
  <si>
    <t>Jílková</t>
  </si>
  <si>
    <t>Jón</t>
  </si>
  <si>
    <t>Mazura</t>
  </si>
  <si>
    <t>Petr</t>
  </si>
  <si>
    <t>Adéla</t>
  </si>
  <si>
    <t>Karel</t>
  </si>
  <si>
    <t>Kristýna</t>
  </si>
  <si>
    <t>Pavel</t>
  </si>
  <si>
    <t>Dagmar</t>
  </si>
  <si>
    <t>Kateřina</t>
  </si>
  <si>
    <t>Věra</t>
  </si>
  <si>
    <t>Barbora</t>
  </si>
  <si>
    <t>Jakub</t>
  </si>
  <si>
    <t>Viktor</t>
  </si>
  <si>
    <t>Nataša</t>
  </si>
  <si>
    <t>Simona</t>
  </si>
  <si>
    <t>Klement</t>
  </si>
  <si>
    <t>Václav</t>
  </si>
  <si>
    <t>Eduard</t>
  </si>
  <si>
    <t>Jana</t>
  </si>
  <si>
    <t>Světlana</t>
  </si>
  <si>
    <t>Růžena</t>
  </si>
  <si>
    <t>Miroslava</t>
  </si>
  <si>
    <t>Oldřiška</t>
  </si>
  <si>
    <t>David</t>
  </si>
  <si>
    <t>Vojtěch</t>
  </si>
  <si>
    <t>Matyáš</t>
  </si>
  <si>
    <t>Matěj</t>
  </si>
  <si>
    <t>Petra</t>
  </si>
  <si>
    <t>Ondřej</t>
  </si>
  <si>
    <t>Svatava</t>
  </si>
  <si>
    <t>Marcel</t>
  </si>
  <si>
    <t>Lukáš</t>
  </si>
  <si>
    <t>František</t>
  </si>
  <si>
    <t>Jan</t>
  </si>
  <si>
    <t>Jiří</t>
  </si>
  <si>
    <t>Adolf</t>
  </si>
  <si>
    <t>Richard</t>
  </si>
  <si>
    <t>Leopold</t>
  </si>
  <si>
    <t>Kamil</t>
  </si>
  <si>
    <t>Ladislava</t>
  </si>
  <si>
    <t>Kamila</t>
  </si>
  <si>
    <t>Michal</t>
  </si>
  <si>
    <t>Daniel</t>
  </si>
  <si>
    <t>Libor</t>
  </si>
  <si>
    <t>Dáša</t>
  </si>
  <si>
    <t>Marek</t>
  </si>
  <si>
    <t>Amálie</t>
  </si>
  <si>
    <t>Jaroslav</t>
  </si>
  <si>
    <t>Františka</t>
  </si>
  <si>
    <t>Marie</t>
  </si>
  <si>
    <t>Hynek</t>
  </si>
  <si>
    <t>Dana</t>
  </si>
  <si>
    <t>Mikuláš</t>
  </si>
  <si>
    <t>Ludmila</t>
  </si>
  <si>
    <t>jiřina</t>
  </si>
  <si>
    <t>Viktorie</t>
  </si>
  <si>
    <t>Otakar</t>
  </si>
  <si>
    <t>Svatopluk</t>
  </si>
  <si>
    <t>Anežka</t>
  </si>
  <si>
    <t>Stanislava</t>
  </si>
  <si>
    <t>Bedřich</t>
  </si>
  <si>
    <t>Květa</t>
  </si>
  <si>
    <t>Emil</t>
  </si>
  <si>
    <t>Donát</t>
  </si>
  <si>
    <t>Jindřich</t>
  </si>
  <si>
    <t>Emílie</t>
  </si>
  <si>
    <t>Josef</t>
  </si>
  <si>
    <t>Dezider</t>
  </si>
  <si>
    <t>Arnold</t>
  </si>
  <si>
    <t>Liběna</t>
  </si>
  <si>
    <t>Jaromil</t>
  </si>
  <si>
    <t>Řehoř</t>
  </si>
  <si>
    <t>Miroslav</t>
  </si>
  <si>
    <t>Vítězslav</t>
  </si>
  <si>
    <t>Otakara</t>
  </si>
  <si>
    <t>Pavla</t>
  </si>
  <si>
    <t>Zora</t>
  </si>
  <si>
    <t>Matylda</t>
  </si>
  <si>
    <t>Tomáš</t>
  </si>
  <si>
    <t>Jiřina</t>
  </si>
  <si>
    <t>Ignác</t>
  </si>
  <si>
    <t>Arnošt</t>
  </si>
  <si>
    <t>Dlouhá</t>
  </si>
  <si>
    <t>Eva</t>
  </si>
  <si>
    <t>Kočka</t>
  </si>
  <si>
    <t>Kukla</t>
  </si>
  <si>
    <t>Kroutil</t>
  </si>
  <si>
    <t>Ideální hmotnost</t>
  </si>
  <si>
    <t>Odchylka</t>
  </si>
  <si>
    <t>Sloupec H nadepište Ideální hmotnost</t>
  </si>
  <si>
    <t>Ve sloupci H pro každou osobu spočítejte její ideální hmotnost podle vzorců z textu (pro vložení vzorce použijte funkci KDYŽ, jiný vzorec bude pro muže a jiný pro ženy)</t>
  </si>
  <si>
    <t>pro muže: (výška v cm) - 152,4) * 0,728 + 51,65</t>
  </si>
  <si>
    <t>pro ženy: (výška v cm) - 152,4) * 0,650 + 48,67</t>
  </si>
  <si>
    <t>!!!! pokud je v podmínce vložený text, musí být v uvozovkách</t>
  </si>
  <si>
    <t>Hodnoty Ideální hmotnosti zobrazte bez desetinných míst</t>
  </si>
  <si>
    <t>Ve sloupci I spočítejte pro každou osobu odchylku od ideální hmotnosti (záporná hodnota znamená, že jeho hmotnost je nižší než ideální), sloupec pojmenujte Odchylka</t>
  </si>
  <si>
    <t>Ve sloupci J u každé osoby rozhodněte, zda její hmotnost je vyšší nebo nižší než hmotnost ideální</t>
  </si>
  <si>
    <t xml:space="preserve">Do buňky N1 napište Informace o souboru, v buňkách níže ve sloupci N vložte popis hodnoty (text bude v jednom řádku, upravte šířku sloupce) a ve sloupci O spočítejte hodnotu: </t>
  </si>
  <si>
    <t>Informace o souboru</t>
  </si>
  <si>
    <t>počet mužů celkem</t>
  </si>
  <si>
    <t>počet žen celkem</t>
  </si>
  <si>
    <t>počet žen s hmotností nižší než ideální</t>
  </si>
  <si>
    <t>počet mužů s hmotností nižší než ideální</t>
  </si>
  <si>
    <t>průměrnou odchylku od ideální hmotnosti pro všechny osoby</t>
  </si>
  <si>
    <t>procento žen s nižší hmotností než ideální</t>
  </si>
  <si>
    <t>procento mužů s nižší hmotností než ideální</t>
  </si>
  <si>
    <t>Záhlaví tabulky (ř. 1) nastavte výšku 25 bodů a buňkám v hlavičce tabulky nastavte světlemodrou výplň</t>
  </si>
  <si>
    <t>Celé tabulce nastavte ohraničení pro všechny buňky</t>
  </si>
  <si>
    <t>Seřaďte osoby podle roku narození, neztraťte návaznost dat, řaďte včetně čísla osoby (! pozor při nastavení filtru, musí být pouze v tabulce s daty)</t>
  </si>
  <si>
    <t>Pomocí filtru vyberte ženy narozené před rokem 1940, tyto řádky s údaji v tabulce zkopírujte do nového listu (včetně IČ osoby a záhlaví tabulky)</t>
  </si>
  <si>
    <t>Na tomto novém listu vytvořte sloupcový graf odchylky od ideální hmotnosti pro jednotlivé osoby (na X ose bude příjmení, na ose Y odchylka v kg), odstraňte legendu, zkontrolujte, že v grafu vidíte všechny osoby</t>
  </si>
  <si>
    <t>zrušte filtr v hlavní tabulce</t>
  </si>
  <si>
    <t>Stav</t>
  </si>
  <si>
    <t>IČ</t>
  </si>
  <si>
    <t>nižší</t>
  </si>
  <si>
    <t>vyšší</t>
  </si>
  <si>
    <t>alebo</t>
  </si>
  <si>
    <t>nejednoznačné zadanie, lebo sa píše ideálnu váhu zobraziť v celých kg</t>
  </si>
  <si>
    <t>teda nie zaokrúhľovať, a potom môže byť opticky výsledný verdikt nesprávny</t>
  </si>
  <si>
    <t>lebo nebude vidieť desatiny ideálnej váhy, ale započítané budú.</t>
  </si>
  <si>
    <t>Je rozdiel zobraziť % ako číslo</t>
  </si>
  <si>
    <t>alebo ako %, zaleží na tom, čo sa má diať potom.</t>
  </si>
  <si>
    <t>Teda zobrazené bude napr. 63 ideál, 63 váha osoby, ale výsledok bude</t>
  </si>
  <si>
    <t>vyššia hmotnosť, aj keď opticky bude ideálna 63=63 (v skutočnosti to bude ale napr. 63,14&lt;&gt;63)</t>
  </si>
  <si>
    <r>
      <t>Proste</t>
    </r>
    <r>
      <rPr>
        <sz val="10"/>
        <color rgb="FFFF0000"/>
        <rFont val="Arial CE"/>
        <charset val="238"/>
      </rPr>
      <t xml:space="preserve"> zobraziť na celé kg</t>
    </r>
    <r>
      <rPr>
        <sz val="10"/>
        <rFont val="Arial CE"/>
        <charset val="238"/>
      </rPr>
      <t xml:space="preserve"> a</t>
    </r>
    <r>
      <rPr>
        <sz val="10"/>
        <color rgb="FF00B050"/>
        <rFont val="Arial CE"/>
        <charset val="238"/>
      </rPr>
      <t xml:space="preserve"> zaokrúhliť na celé kg</t>
    </r>
    <r>
      <rPr>
        <sz val="10"/>
        <rFont val="Arial CE"/>
        <charset val="238"/>
      </rPr>
      <t xml:space="preserve"> je </t>
    </r>
    <r>
      <rPr>
        <b/>
        <sz val="10"/>
        <rFont val="Arial CE"/>
        <charset val="238"/>
      </rPr>
      <t>markantký rozdiel</t>
    </r>
    <r>
      <rPr>
        <sz val="10"/>
        <rFont val="Arial CE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</si>
</sst>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0"/>
      <color rgb="FFFF0000"/>
      <name val="Arial CE"/>
      <charset val="238"/>
    </font>
    <font>
      <sz val="10"/>
      <color rgb="FF00B050"/>
      <name val="Arial CE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right"/>
    </xf>
    <xf numFmtId="0" fontId="0" fillId="2" borderId="0" xfId="0" applyFill="1"/>
    <xf numFmtId="0" fontId="0" fillId="3" borderId="1" xfId="0" applyFill="1" applyBorder="1"/>
    <xf numFmtId="1" fontId="0" fillId="3" borderId="1" xfId="0" applyNumberFormat="1" applyFill="1" applyBorder="1"/>
    <xf numFmtId="0" fontId="0" fillId="0" borderId="1" xfId="0" applyBorder="1"/>
    <xf numFmtId="1" fontId="0" fillId="0" borderId="1" xfId="0" applyNumberFormat="1" applyBorder="1"/>
    <xf numFmtId="1" fontId="0" fillId="0" borderId="1" xfId="0" applyNumberFormat="1" applyBorder="1" applyAlignment="1">
      <alignment horizontal="right"/>
    </xf>
    <xf numFmtId="10" fontId="0" fillId="0" borderId="1" xfId="0" applyNumberFormat="1" applyBorder="1"/>
    <xf numFmtId="0" fontId="1" fillId="0" borderId="0" xfId="0" applyFont="1"/>
    <xf numFmtId="2" fontId="1" fillId="0" borderId="0" xfId="0" applyNumberFormat="1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Odchylka!$C$2:$C$21</c:f>
              <c:strCache>
                <c:ptCount val="20"/>
                <c:pt idx="0">
                  <c:v>Jilemnická</c:v>
                </c:pt>
                <c:pt idx="1">
                  <c:v>Loudová</c:v>
                </c:pt>
                <c:pt idx="2">
                  <c:v>Sázená</c:v>
                </c:pt>
                <c:pt idx="3">
                  <c:v>Plášková</c:v>
                </c:pt>
                <c:pt idx="4">
                  <c:v>Řeháčková</c:v>
                </c:pt>
                <c:pt idx="5">
                  <c:v>Nováková</c:v>
                </c:pt>
                <c:pt idx="6">
                  <c:v>Kostková</c:v>
                </c:pt>
                <c:pt idx="7">
                  <c:v>Stachová</c:v>
                </c:pt>
                <c:pt idx="8">
                  <c:v>Lišková</c:v>
                </c:pt>
                <c:pt idx="9">
                  <c:v>Potáčová</c:v>
                </c:pt>
                <c:pt idx="10">
                  <c:v>Dlouhá</c:v>
                </c:pt>
                <c:pt idx="11">
                  <c:v>Čížková</c:v>
                </c:pt>
                <c:pt idx="12">
                  <c:v>Hledíková</c:v>
                </c:pt>
                <c:pt idx="13">
                  <c:v>Podolská</c:v>
                </c:pt>
                <c:pt idx="14">
                  <c:v>Scheiderová</c:v>
                </c:pt>
                <c:pt idx="15">
                  <c:v>Jiroušková</c:v>
                </c:pt>
                <c:pt idx="16">
                  <c:v>Hálková</c:v>
                </c:pt>
                <c:pt idx="17">
                  <c:v>Filipová</c:v>
                </c:pt>
                <c:pt idx="18">
                  <c:v>Kolihová</c:v>
                </c:pt>
                <c:pt idx="19">
                  <c:v>Janáčková</c:v>
                </c:pt>
              </c:strCache>
            </c:strRef>
          </c:cat>
          <c:val>
            <c:numRef>
              <c:f>Odchylka!$I$2:$I$21</c:f>
              <c:numCache>
                <c:formatCode>General</c:formatCode>
                <c:ptCount val="20"/>
                <c:pt idx="0">
                  <c:v>-2.3100000000000023</c:v>
                </c:pt>
                <c:pt idx="1">
                  <c:v>20.240000000000002</c:v>
                </c:pt>
                <c:pt idx="2">
                  <c:v>7.0400000000000063</c:v>
                </c:pt>
                <c:pt idx="3">
                  <c:v>13.54</c:v>
                </c:pt>
                <c:pt idx="4">
                  <c:v>32.990000000000009</c:v>
                </c:pt>
                <c:pt idx="5">
                  <c:v>14.64</c:v>
                </c:pt>
                <c:pt idx="6">
                  <c:v>40.840000000000003</c:v>
                </c:pt>
                <c:pt idx="7">
                  <c:v>6.9399999999999977</c:v>
                </c:pt>
                <c:pt idx="8">
                  <c:v>-2.6599999999999966</c:v>
                </c:pt>
                <c:pt idx="9">
                  <c:v>13.89</c:v>
                </c:pt>
                <c:pt idx="10">
                  <c:v>-1.1099999999999994</c:v>
                </c:pt>
                <c:pt idx="11">
                  <c:v>17.89</c:v>
                </c:pt>
                <c:pt idx="12">
                  <c:v>15.740000000000002</c:v>
                </c:pt>
                <c:pt idx="13">
                  <c:v>11.490000000000002</c:v>
                </c:pt>
                <c:pt idx="14">
                  <c:v>16.590000000000003</c:v>
                </c:pt>
                <c:pt idx="15">
                  <c:v>20.990000000000009</c:v>
                </c:pt>
                <c:pt idx="16">
                  <c:v>18.939999999999998</c:v>
                </c:pt>
                <c:pt idx="17">
                  <c:v>22.240000000000002</c:v>
                </c:pt>
                <c:pt idx="18">
                  <c:v>8.9399999999999977</c:v>
                </c:pt>
                <c:pt idx="19">
                  <c:v>35.29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2-4F67-BACD-58C217791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0685711"/>
        <c:axId val="1821477903"/>
      </c:barChart>
      <c:catAx>
        <c:axId val="610685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821477903"/>
        <c:crosses val="autoZero"/>
        <c:auto val="1"/>
        <c:lblAlgn val="ctr"/>
        <c:lblOffset val="100"/>
        <c:noMultiLvlLbl val="0"/>
      </c:catAx>
      <c:valAx>
        <c:axId val="1821477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10685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523876</xdr:colOff>
      <xdr:row>10</xdr:row>
      <xdr:rowOff>0</xdr:rowOff>
    </xdr:from>
    <xdr:to>
      <xdr:col>12</xdr:col>
      <xdr:colOff>600075</xdr:colOff>
      <xdr:row>20</xdr:row>
      <xdr:rowOff>38100</xdr:rowOff>
    </xdr:to>
    <xdr:cxnSp macro="">
      <xdr:nvCxnSpPr>
        <xdr:cNvPr id="3" name="Rovná spojovacia šípka 2">
          <a:extLst>
            <a:ext uri="{FF2B5EF4-FFF2-40B4-BE49-F238E27FC236}">
              <a16:creationId xmlns:a16="http://schemas.microsoft.com/office/drawing/2014/main" id="{509ED353-8045-40CF-9C45-6A8E7FD288D7}"/>
            </a:ext>
          </a:extLst>
        </xdr:cNvPr>
        <xdr:cNvCxnSpPr/>
      </xdr:nvCxnSpPr>
      <xdr:spPr>
        <a:xfrm flipH="1" flipV="1">
          <a:off x="7010401" y="1724025"/>
          <a:ext cx="1904999" cy="1657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552452</xdr:colOff>
      <xdr:row>8</xdr:row>
      <xdr:rowOff>57150</xdr:rowOff>
    </xdr:from>
    <xdr:to>
      <xdr:col>15</xdr:col>
      <xdr:colOff>428625</xdr:colOff>
      <xdr:row>12</xdr:row>
      <xdr:rowOff>66675</xdr:rowOff>
    </xdr:to>
    <xdr:cxnSp macro="">
      <xdr:nvCxnSpPr>
        <xdr:cNvPr id="5" name="Rovná spojovacia šípka 4">
          <a:extLst>
            <a:ext uri="{FF2B5EF4-FFF2-40B4-BE49-F238E27FC236}">
              <a16:creationId xmlns:a16="http://schemas.microsoft.com/office/drawing/2014/main" id="{3F904759-4503-45F1-A971-97D73BBC71A6}"/>
            </a:ext>
          </a:extLst>
        </xdr:cNvPr>
        <xdr:cNvCxnSpPr/>
      </xdr:nvCxnSpPr>
      <xdr:spPr>
        <a:xfrm flipH="1" flipV="1">
          <a:off x="12963527" y="1457325"/>
          <a:ext cx="561973" cy="6572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476250</xdr:colOff>
      <xdr:row>8</xdr:row>
      <xdr:rowOff>57151</xdr:rowOff>
    </xdr:from>
    <xdr:to>
      <xdr:col>16</xdr:col>
      <xdr:colOff>352428</xdr:colOff>
      <xdr:row>12</xdr:row>
      <xdr:rowOff>76200</xdr:rowOff>
    </xdr:to>
    <xdr:cxnSp macro="">
      <xdr:nvCxnSpPr>
        <xdr:cNvPr id="7" name="Rovná spojovacia šípka 6">
          <a:extLst>
            <a:ext uri="{FF2B5EF4-FFF2-40B4-BE49-F238E27FC236}">
              <a16:creationId xmlns:a16="http://schemas.microsoft.com/office/drawing/2014/main" id="{66B87EE8-B82D-400E-AAAD-05DE17C74CE6}"/>
            </a:ext>
          </a:extLst>
        </xdr:cNvPr>
        <xdr:cNvCxnSpPr/>
      </xdr:nvCxnSpPr>
      <xdr:spPr>
        <a:xfrm flipV="1">
          <a:off x="13573125" y="1457326"/>
          <a:ext cx="485778" cy="6667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152399</xdr:rowOff>
    </xdr:from>
    <xdr:to>
      <xdr:col>9</xdr:col>
      <xdr:colOff>609599</xdr:colOff>
      <xdr:row>39</xdr:row>
      <xdr:rowOff>152399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3E177CB9-B34B-431E-9844-5FBD7FC1D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Q109"/>
  <sheetViews>
    <sheetView workbookViewId="0"/>
  </sheetViews>
  <sheetFormatPr defaultRowHeight="12.75" x14ac:dyDescent="0.2"/>
  <cols>
    <col min="2" max="3" width="12.140625" customWidth="1"/>
    <col min="4" max="4" width="9.5703125" customWidth="1"/>
    <col min="6" max="6" width="11.42578125" customWidth="1"/>
    <col min="8" max="8" width="15.42578125" style="1" customWidth="1"/>
    <col min="14" max="14" width="52.28515625" bestFit="1" customWidth="1"/>
    <col min="15" max="15" width="10.28515625" bestFit="1" customWidth="1"/>
  </cols>
  <sheetData>
    <row r="1" spans="1:17" ht="21" customHeight="1" x14ac:dyDescent="0.2">
      <c r="A1" s="4" t="s">
        <v>214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188</v>
      </c>
      <c r="I1" s="4" t="s">
        <v>189</v>
      </c>
      <c r="J1" s="4" t="s">
        <v>213</v>
      </c>
      <c r="N1" s="4" t="s">
        <v>199</v>
      </c>
      <c r="O1" s="4"/>
      <c r="Q1" s="10" t="s">
        <v>217</v>
      </c>
    </row>
    <row r="2" spans="1:17" x14ac:dyDescent="0.2">
      <c r="A2" s="6">
        <v>4</v>
      </c>
      <c r="B2" s="6" t="s">
        <v>106</v>
      </c>
      <c r="C2" s="6" t="s">
        <v>11</v>
      </c>
      <c r="D2" s="6">
        <v>63</v>
      </c>
      <c r="E2" s="6">
        <v>178</v>
      </c>
      <c r="F2" s="7">
        <v>1920</v>
      </c>
      <c r="G2" s="6" t="s">
        <v>7</v>
      </c>
      <c r="H2" s="7">
        <f>IF(G2="muž",(E2-152.4)*0.728+51.65,(E2-152.4)*0.65+48.67)</f>
        <v>65.31</v>
      </c>
      <c r="I2" s="6">
        <f>D2-H2</f>
        <v>-2.3100000000000023</v>
      </c>
      <c r="J2" s="6" t="str">
        <f>IF(I2&gt;0,"vyšší",IF(I2&lt;0,"nižší","ideální"))</f>
        <v>nižší</v>
      </c>
      <c r="N2" s="6" t="s">
        <v>200</v>
      </c>
      <c r="O2" s="6">
        <f>COUNTIF(G2:G109,"muž")</f>
        <v>64</v>
      </c>
    </row>
    <row r="3" spans="1:17" x14ac:dyDescent="0.2">
      <c r="A3" s="6">
        <v>58</v>
      </c>
      <c r="B3" s="6" t="s">
        <v>155</v>
      </c>
      <c r="C3" s="6" t="s">
        <v>64</v>
      </c>
      <c r="D3" s="6">
        <v>81</v>
      </c>
      <c r="E3" s="6">
        <v>171</v>
      </c>
      <c r="F3" s="8">
        <v>1920</v>
      </c>
      <c r="G3" s="6" t="s">
        <v>7</v>
      </c>
      <c r="H3" s="7">
        <f>IF(G3="muž",(E3-152.4)*0.728+51.65,(E3-152.4)*0.65+48.67)</f>
        <v>60.76</v>
      </c>
      <c r="I3" s="6">
        <f>D3-H3</f>
        <v>20.240000000000002</v>
      </c>
      <c r="J3" s="6" t="str">
        <f t="shared" ref="J3:J66" si="0">IF(I3&gt;0,"vyšší",IF(I3&lt;0,"nižší","ideální"))</f>
        <v>vyšší</v>
      </c>
      <c r="N3" s="6" t="s">
        <v>201</v>
      </c>
      <c r="O3" s="6">
        <f>COUNTIF(G2:G109,"žena")</f>
        <v>44</v>
      </c>
    </row>
    <row r="4" spans="1:17" x14ac:dyDescent="0.2">
      <c r="A4" s="6">
        <v>52</v>
      </c>
      <c r="B4" s="6" t="s">
        <v>149</v>
      </c>
      <c r="C4" s="6" t="s">
        <v>59</v>
      </c>
      <c r="D4" s="6">
        <v>73</v>
      </c>
      <c r="E4" s="6">
        <v>179</v>
      </c>
      <c r="F4" s="8">
        <v>1921</v>
      </c>
      <c r="G4" s="6" t="s">
        <v>7</v>
      </c>
      <c r="H4" s="7">
        <f>IF(G4="muž",(E4-152.4)*0.728+51.65,(E4-152.4)*0.65+48.67)</f>
        <v>65.959999999999994</v>
      </c>
      <c r="I4" s="6">
        <f>D4-H4</f>
        <v>7.0400000000000063</v>
      </c>
      <c r="J4" s="6" t="str">
        <f t="shared" si="0"/>
        <v>vyšší</v>
      </c>
      <c r="N4" s="6" t="s">
        <v>202</v>
      </c>
      <c r="O4" s="6">
        <f>COUNTIFS(G2:G109,"žena",I2:I109,"&lt;0")</f>
        <v>6</v>
      </c>
      <c r="Q4" s="10">
        <f>COUNTIFS(G2:G109,"žena",J2:J109,"nižší")</f>
        <v>6</v>
      </c>
    </row>
    <row r="5" spans="1:17" x14ac:dyDescent="0.2">
      <c r="A5" s="6">
        <v>14</v>
      </c>
      <c r="B5" s="6" t="s">
        <v>115</v>
      </c>
      <c r="C5" s="6" t="s">
        <v>21</v>
      </c>
      <c r="D5" s="6">
        <v>73</v>
      </c>
      <c r="E5" s="6">
        <v>169</v>
      </c>
      <c r="F5" s="8">
        <v>1923</v>
      </c>
      <c r="G5" s="6" t="s">
        <v>7</v>
      </c>
      <c r="H5" s="7">
        <f>IF(G5="muž",(E5-152.4)*0.728+51.65,(E5-152.4)*0.65+48.67)</f>
        <v>59.46</v>
      </c>
      <c r="I5" s="6">
        <f>D5-H5</f>
        <v>13.54</v>
      </c>
      <c r="J5" s="6" t="str">
        <f t="shared" si="0"/>
        <v>vyšší</v>
      </c>
      <c r="N5" s="6" t="s">
        <v>203</v>
      </c>
      <c r="O5" s="6">
        <f>COUNTIFS(G2:G109,"muž",I2:I109,"&lt;0")</f>
        <v>7</v>
      </c>
      <c r="Q5" s="10">
        <f>COUNTIFS(G2:G109,"muž",J2:J109,"nižší")</f>
        <v>7</v>
      </c>
    </row>
    <row r="6" spans="1:17" x14ac:dyDescent="0.2">
      <c r="A6" s="6">
        <v>35</v>
      </c>
      <c r="B6" s="6" t="s">
        <v>136</v>
      </c>
      <c r="C6" s="6" t="s">
        <v>42</v>
      </c>
      <c r="D6" s="6">
        <v>96</v>
      </c>
      <c r="E6" s="6">
        <v>188</v>
      </c>
      <c r="F6" s="8">
        <v>1923</v>
      </c>
      <c r="G6" s="6" t="s">
        <v>6</v>
      </c>
      <c r="H6" s="7">
        <f>IF(G6="muž",(E6-152.4)*0.728+51.65,(E6-152.4)*0.65+48.67)</f>
        <v>77.566800000000001</v>
      </c>
      <c r="I6" s="6">
        <f>D6-H6</f>
        <v>18.433199999999999</v>
      </c>
      <c r="J6" s="6" t="str">
        <f t="shared" si="0"/>
        <v>vyšší</v>
      </c>
      <c r="N6" s="6" t="s">
        <v>204</v>
      </c>
      <c r="O6" s="6">
        <f>AVERAGE(I2:I109)</f>
        <v>14.415637037037042</v>
      </c>
    </row>
    <row r="7" spans="1:17" x14ac:dyDescent="0.2">
      <c r="A7" s="6">
        <v>68</v>
      </c>
      <c r="B7" s="6" t="s">
        <v>150</v>
      </c>
      <c r="C7" s="6" t="s">
        <v>73</v>
      </c>
      <c r="D7" s="6">
        <v>97</v>
      </c>
      <c r="E7" s="6">
        <v>176</v>
      </c>
      <c r="F7" s="8">
        <v>1923</v>
      </c>
      <c r="G7" s="6" t="s">
        <v>7</v>
      </c>
      <c r="H7" s="7">
        <f>IF(G7="muž",(E7-152.4)*0.728+51.65,(E7-152.4)*0.65+48.67)</f>
        <v>64.009999999999991</v>
      </c>
      <c r="I7" s="6">
        <f>D7-H7</f>
        <v>32.990000000000009</v>
      </c>
      <c r="J7" s="6" t="str">
        <f t="shared" si="0"/>
        <v>vyšší</v>
      </c>
      <c r="N7" s="6" t="s">
        <v>205</v>
      </c>
      <c r="O7" s="9">
        <f>O4/O3</f>
        <v>0.13636363636363635</v>
      </c>
      <c r="Q7" s="11">
        <f>O4/O3*100</f>
        <v>13.636363636363635</v>
      </c>
    </row>
    <row r="8" spans="1:17" x14ac:dyDescent="0.2">
      <c r="A8" s="6">
        <v>89</v>
      </c>
      <c r="B8" s="6" t="s">
        <v>173</v>
      </c>
      <c r="C8" s="6" t="s">
        <v>91</v>
      </c>
      <c r="D8" s="6">
        <v>97</v>
      </c>
      <c r="E8" s="6">
        <v>190</v>
      </c>
      <c r="F8" s="8">
        <v>1923</v>
      </c>
      <c r="G8" s="6" t="s">
        <v>6</v>
      </c>
      <c r="H8" s="7">
        <f>IF(G8="muž",(E8-152.4)*0.728+51.65,(E8-152.4)*0.65+48.67)</f>
        <v>79.022799999999989</v>
      </c>
      <c r="I8" s="6">
        <f>D8-H8</f>
        <v>17.977200000000011</v>
      </c>
      <c r="J8" s="6" t="str">
        <f t="shared" si="0"/>
        <v>vyšší</v>
      </c>
      <c r="N8" s="6" t="s">
        <v>206</v>
      </c>
      <c r="O8" s="9">
        <f>O5/O2</f>
        <v>0.109375</v>
      </c>
      <c r="Q8" s="11">
        <f>O5/O2*100</f>
        <v>10.9375</v>
      </c>
    </row>
    <row r="9" spans="1:17" x14ac:dyDescent="0.2">
      <c r="A9" s="6">
        <v>38</v>
      </c>
      <c r="B9" s="6" t="s">
        <v>139</v>
      </c>
      <c r="C9" s="6" t="s">
        <v>45</v>
      </c>
      <c r="D9" s="6">
        <v>69</v>
      </c>
      <c r="E9" s="6">
        <v>158</v>
      </c>
      <c r="F9" s="8">
        <v>1924</v>
      </c>
      <c r="G9" s="6" t="s">
        <v>6</v>
      </c>
      <c r="H9" s="7">
        <f>IF(G9="muž",(E9-152.4)*0.728+51.65,(E9-152.4)*0.65+48.67)</f>
        <v>55.726799999999997</v>
      </c>
      <c r="I9" s="6">
        <f>D9-H9</f>
        <v>13.273200000000003</v>
      </c>
      <c r="J9" s="6" t="str">
        <f t="shared" si="0"/>
        <v>vyšší</v>
      </c>
    </row>
    <row r="10" spans="1:17" x14ac:dyDescent="0.2">
      <c r="A10" s="6">
        <v>92</v>
      </c>
      <c r="B10" s="6" t="s">
        <v>176</v>
      </c>
      <c r="C10" s="6" t="s">
        <v>94</v>
      </c>
      <c r="D10" s="6">
        <v>65</v>
      </c>
      <c r="E10" s="6">
        <v>155</v>
      </c>
      <c r="F10" s="8">
        <v>1924</v>
      </c>
      <c r="G10" s="6" t="s">
        <v>7</v>
      </c>
      <c r="H10" s="7">
        <f>IF(G10="muž",(E10-152.4)*0.728+51.65,(E10-152.4)*0.65+48.67)</f>
        <v>50.36</v>
      </c>
      <c r="I10" s="6">
        <f>D10-H10</f>
        <v>14.64</v>
      </c>
      <c r="J10" s="6" t="str">
        <f t="shared" si="0"/>
        <v>vyšší</v>
      </c>
    </row>
    <row r="11" spans="1:17" x14ac:dyDescent="0.2">
      <c r="A11" s="6">
        <v>22</v>
      </c>
      <c r="B11" s="6" t="s">
        <v>123</v>
      </c>
      <c r="C11" s="6" t="s">
        <v>29</v>
      </c>
      <c r="D11" s="6">
        <v>99</v>
      </c>
      <c r="E11" s="6">
        <v>167</v>
      </c>
      <c r="F11" s="8">
        <v>1925</v>
      </c>
      <c r="G11" s="6" t="s">
        <v>7</v>
      </c>
      <c r="H11" s="7">
        <f>IF(G11="muž",(E11-152.4)*0.728+51.65,(E11-152.4)*0.65+48.67)</f>
        <v>58.16</v>
      </c>
      <c r="I11" s="6">
        <f>D11-H11</f>
        <v>40.840000000000003</v>
      </c>
      <c r="J11" s="6" t="str">
        <f t="shared" si="0"/>
        <v>vyšší</v>
      </c>
    </row>
    <row r="12" spans="1:17" x14ac:dyDescent="0.2">
      <c r="A12" s="6">
        <v>76</v>
      </c>
      <c r="B12" s="6" t="s">
        <v>168</v>
      </c>
      <c r="C12" s="6" t="s">
        <v>79</v>
      </c>
      <c r="D12" s="6">
        <v>88</v>
      </c>
      <c r="E12" s="6">
        <v>175</v>
      </c>
      <c r="F12" s="8">
        <v>1925</v>
      </c>
      <c r="G12" s="6" t="s">
        <v>6</v>
      </c>
      <c r="H12" s="7">
        <f>IF(G12="muž",(E12-152.4)*0.728+51.65,(E12-152.4)*0.65+48.67)</f>
        <v>68.102800000000002</v>
      </c>
      <c r="I12" s="6">
        <f>D12-H12</f>
        <v>19.897199999999998</v>
      </c>
      <c r="J12" s="6" t="str">
        <f t="shared" si="0"/>
        <v>vyšší</v>
      </c>
    </row>
    <row r="13" spans="1:17" x14ac:dyDescent="0.2">
      <c r="A13" s="6">
        <v>37</v>
      </c>
      <c r="B13" s="6" t="s">
        <v>138</v>
      </c>
      <c r="C13" s="6" t="s">
        <v>44</v>
      </c>
      <c r="D13" s="6">
        <v>76</v>
      </c>
      <c r="E13" s="6">
        <v>171</v>
      </c>
      <c r="F13" s="8">
        <v>1928</v>
      </c>
      <c r="G13" s="6" t="s">
        <v>6</v>
      </c>
      <c r="H13" s="7">
        <f>IF(G13="muž",(E13-152.4)*0.728+51.65,(E13-152.4)*0.65+48.67)</f>
        <v>65.190799999999996</v>
      </c>
      <c r="I13" s="6">
        <f>D13-H13</f>
        <v>10.809200000000004</v>
      </c>
      <c r="J13" s="6" t="str">
        <f t="shared" si="0"/>
        <v>vyšší</v>
      </c>
    </row>
    <row r="14" spans="1:17" x14ac:dyDescent="0.2">
      <c r="A14" s="6">
        <v>39</v>
      </c>
      <c r="B14" s="6" t="s">
        <v>140</v>
      </c>
      <c r="C14" s="6" t="s">
        <v>46</v>
      </c>
      <c r="D14" s="6">
        <v>69</v>
      </c>
      <c r="E14" s="6">
        <v>173</v>
      </c>
      <c r="F14" s="8">
        <v>1928</v>
      </c>
      <c r="G14" s="6" t="s">
        <v>7</v>
      </c>
      <c r="H14" s="7">
        <f>IF(G14="muž",(E14-152.4)*0.728+51.65,(E14-152.4)*0.65+48.67)</f>
        <v>62.06</v>
      </c>
      <c r="I14" s="6">
        <f>D14-H14</f>
        <v>6.9399999999999977</v>
      </c>
      <c r="J14" s="6" t="str">
        <f t="shared" si="0"/>
        <v>vyšší</v>
      </c>
      <c r="P14" t="s">
        <v>221</v>
      </c>
    </row>
    <row r="15" spans="1:17" x14ac:dyDescent="0.2">
      <c r="A15" s="6">
        <v>91</v>
      </c>
      <c r="B15" s="6" t="s">
        <v>175</v>
      </c>
      <c r="C15" s="6" t="s">
        <v>93</v>
      </c>
      <c r="D15" s="6">
        <v>62</v>
      </c>
      <c r="E15" s="6">
        <v>177</v>
      </c>
      <c r="F15" s="8">
        <v>1928</v>
      </c>
      <c r="G15" s="6" t="s">
        <v>7</v>
      </c>
      <c r="H15" s="7">
        <f>IF(G15="muž",(E15-152.4)*0.728+51.65,(E15-152.4)*0.65+48.67)</f>
        <v>64.66</v>
      </c>
      <c r="I15" s="6">
        <f>D15-H15</f>
        <v>-2.6599999999999966</v>
      </c>
      <c r="J15" s="6" t="str">
        <f t="shared" si="0"/>
        <v>nižší</v>
      </c>
      <c r="P15" t="s">
        <v>222</v>
      </c>
    </row>
    <row r="16" spans="1:17" x14ac:dyDescent="0.2">
      <c r="A16" s="6">
        <v>93</v>
      </c>
      <c r="B16" s="6" t="s">
        <v>177</v>
      </c>
      <c r="C16" s="6" t="s">
        <v>95</v>
      </c>
      <c r="D16" s="6">
        <v>74</v>
      </c>
      <c r="E16" s="6">
        <v>170</v>
      </c>
      <c r="F16" s="8">
        <v>1928</v>
      </c>
      <c r="G16" s="6" t="s">
        <v>7</v>
      </c>
      <c r="H16" s="7">
        <f>IF(G16="muž",(E16-152.4)*0.728+51.65,(E16-152.4)*0.65+48.67)</f>
        <v>60.11</v>
      </c>
      <c r="I16" s="6">
        <f>D16-H16</f>
        <v>13.89</v>
      </c>
      <c r="J16" s="6" t="str">
        <f t="shared" si="0"/>
        <v>vyšší</v>
      </c>
    </row>
    <row r="17" spans="1:14" x14ac:dyDescent="0.2">
      <c r="A17" s="6">
        <v>101</v>
      </c>
      <c r="B17" s="6" t="s">
        <v>177</v>
      </c>
      <c r="C17" s="6" t="s">
        <v>183</v>
      </c>
      <c r="D17" s="6">
        <v>59</v>
      </c>
      <c r="E17" s="6">
        <v>170</v>
      </c>
      <c r="F17" s="8">
        <v>1928</v>
      </c>
      <c r="G17" s="6" t="s">
        <v>7</v>
      </c>
      <c r="H17" s="7">
        <f>IF(G17="muž",(E17-152.4)*0.728+51.65,(E17-152.4)*0.65+48.67)</f>
        <v>60.11</v>
      </c>
      <c r="I17" s="6">
        <f>D17-H17</f>
        <v>-1.1099999999999994</v>
      </c>
      <c r="J17" s="6" t="str">
        <f t="shared" si="0"/>
        <v>nižší</v>
      </c>
    </row>
    <row r="18" spans="1:14" x14ac:dyDescent="0.2">
      <c r="A18" s="6">
        <v>18</v>
      </c>
      <c r="B18" s="6" t="s">
        <v>119</v>
      </c>
      <c r="C18" s="6" t="s">
        <v>25</v>
      </c>
      <c r="D18" s="6">
        <v>78</v>
      </c>
      <c r="E18" s="6">
        <v>170</v>
      </c>
      <c r="F18" s="8">
        <v>1931</v>
      </c>
      <c r="G18" s="6" t="s">
        <v>7</v>
      </c>
      <c r="H18" s="7">
        <f>IF(G18="muž",(E18-152.4)*0.728+51.65,(E18-152.4)*0.65+48.67)</f>
        <v>60.11</v>
      </c>
      <c r="I18" s="6">
        <f>D18-H18</f>
        <v>17.89</v>
      </c>
      <c r="J18" s="6" t="str">
        <f t="shared" si="0"/>
        <v>vyšší</v>
      </c>
    </row>
    <row r="19" spans="1:14" x14ac:dyDescent="0.2">
      <c r="A19" s="6">
        <v>20</v>
      </c>
      <c r="B19" s="6" t="s">
        <v>121</v>
      </c>
      <c r="C19" s="6" t="s">
        <v>27</v>
      </c>
      <c r="D19" s="6">
        <v>70</v>
      </c>
      <c r="E19" s="6">
        <v>161</v>
      </c>
      <c r="F19" s="8">
        <v>1931</v>
      </c>
      <c r="G19" s="6" t="s">
        <v>7</v>
      </c>
      <c r="H19" s="7">
        <f>IF(G19="muž",(E19-152.4)*0.728+51.65,(E19-152.4)*0.65+48.67)</f>
        <v>54.26</v>
      </c>
      <c r="I19" s="6">
        <f>D19-H19</f>
        <v>15.740000000000002</v>
      </c>
      <c r="J19" s="6" t="str">
        <f t="shared" si="0"/>
        <v>vyšší</v>
      </c>
    </row>
    <row r="20" spans="1:14" x14ac:dyDescent="0.2">
      <c r="A20" s="6">
        <v>54</v>
      </c>
      <c r="B20" s="6" t="s">
        <v>151</v>
      </c>
      <c r="C20" s="6" t="s">
        <v>61</v>
      </c>
      <c r="D20" s="6">
        <v>83</v>
      </c>
      <c r="E20" s="6">
        <v>174</v>
      </c>
      <c r="F20" s="8">
        <v>1931</v>
      </c>
      <c r="G20" s="6" t="s">
        <v>6</v>
      </c>
      <c r="H20" s="7">
        <f>IF(G20="muž",(E20-152.4)*0.728+51.65,(E20-152.4)*0.65+48.67)</f>
        <v>67.374799999999993</v>
      </c>
      <c r="I20" s="6">
        <f>D20-H20</f>
        <v>15.625200000000007</v>
      </c>
      <c r="J20" s="6" t="str">
        <f t="shared" si="0"/>
        <v>vyšší</v>
      </c>
    </row>
    <row r="21" spans="1:14" x14ac:dyDescent="0.2">
      <c r="A21" s="6">
        <v>72</v>
      </c>
      <c r="B21" s="6" t="s">
        <v>164</v>
      </c>
      <c r="C21" s="6" t="s">
        <v>76</v>
      </c>
      <c r="D21" s="6">
        <v>94</v>
      </c>
      <c r="E21" s="6">
        <v>171</v>
      </c>
      <c r="F21" s="8">
        <v>1931</v>
      </c>
      <c r="G21" s="6" t="s">
        <v>6</v>
      </c>
      <c r="H21" s="7">
        <f>IF(G21="muž",(E21-152.4)*0.728+51.65,(E21-152.4)*0.65+48.67)</f>
        <v>65.190799999999996</v>
      </c>
      <c r="I21" s="6">
        <f>D21-H21</f>
        <v>28.809200000000004</v>
      </c>
      <c r="J21" s="6" t="str">
        <f t="shared" si="0"/>
        <v>vyšší</v>
      </c>
      <c r="N21" t="s">
        <v>218</v>
      </c>
    </row>
    <row r="22" spans="1:14" x14ac:dyDescent="0.2">
      <c r="A22" s="6">
        <v>74</v>
      </c>
      <c r="B22" s="6" t="s">
        <v>166</v>
      </c>
      <c r="C22" s="6" t="s">
        <v>77</v>
      </c>
      <c r="D22" s="6">
        <v>69</v>
      </c>
      <c r="E22" s="6">
        <v>166</v>
      </c>
      <c r="F22" s="8">
        <v>1931</v>
      </c>
      <c r="G22" s="6" t="s">
        <v>7</v>
      </c>
      <c r="H22" s="7">
        <f>IF(G22="muž",(E22-152.4)*0.728+51.65,(E22-152.4)*0.65+48.67)</f>
        <v>57.51</v>
      </c>
      <c r="I22" s="6">
        <f>D22-H22</f>
        <v>11.490000000000002</v>
      </c>
      <c r="J22" s="6" t="str">
        <f t="shared" si="0"/>
        <v>vyšší</v>
      </c>
      <c r="N22" t="s">
        <v>219</v>
      </c>
    </row>
    <row r="23" spans="1:14" x14ac:dyDescent="0.2">
      <c r="A23" s="6">
        <v>51</v>
      </c>
      <c r="B23" s="6" t="s">
        <v>148</v>
      </c>
      <c r="C23" s="6" t="s">
        <v>58</v>
      </c>
      <c r="D23" s="6">
        <v>94</v>
      </c>
      <c r="E23" s="6">
        <v>189</v>
      </c>
      <c r="F23" s="8">
        <v>1933</v>
      </c>
      <c r="G23" s="6" t="s">
        <v>6</v>
      </c>
      <c r="H23" s="7">
        <f>IF(G23="muž",(E23-152.4)*0.728+51.65,(E23-152.4)*0.65+48.67)</f>
        <v>78.294799999999995</v>
      </c>
      <c r="I23" s="6">
        <f>D23-H23</f>
        <v>15.705200000000005</v>
      </c>
      <c r="J23" s="6" t="str">
        <f t="shared" si="0"/>
        <v>vyšší</v>
      </c>
      <c r="N23" t="s">
        <v>220</v>
      </c>
    </row>
    <row r="24" spans="1:14" x14ac:dyDescent="0.2">
      <c r="A24" s="6">
        <v>45</v>
      </c>
      <c r="B24" s="6" t="s">
        <v>121</v>
      </c>
      <c r="C24" s="6" t="s">
        <v>52</v>
      </c>
      <c r="D24" s="6">
        <v>78</v>
      </c>
      <c r="E24" s="6">
        <v>172</v>
      </c>
      <c r="F24" s="8">
        <v>1934</v>
      </c>
      <c r="G24" s="6" t="s">
        <v>7</v>
      </c>
      <c r="H24" s="7">
        <f>IF(G24="muž",(E24-152.4)*0.728+51.65,(E24-152.4)*0.65+48.67)</f>
        <v>61.41</v>
      </c>
      <c r="I24" s="6">
        <f>D24-H24</f>
        <v>16.590000000000003</v>
      </c>
      <c r="J24" s="6" t="str">
        <f t="shared" si="0"/>
        <v>vyšší</v>
      </c>
      <c r="N24" t="s">
        <v>223</v>
      </c>
    </row>
    <row r="25" spans="1:14" x14ac:dyDescent="0.2">
      <c r="A25" s="6">
        <v>99</v>
      </c>
      <c r="B25" s="6" t="s">
        <v>181</v>
      </c>
      <c r="C25" s="6" t="s">
        <v>101</v>
      </c>
      <c r="D25" s="6">
        <v>91</v>
      </c>
      <c r="E25" s="6">
        <v>188</v>
      </c>
      <c r="F25" s="8">
        <v>1934</v>
      </c>
      <c r="G25" s="6" t="s">
        <v>6</v>
      </c>
      <c r="H25" s="7">
        <f>IF(G25="muž",(E25-152.4)*0.728+51.65,(E25-152.4)*0.65+48.67)</f>
        <v>77.566800000000001</v>
      </c>
      <c r="I25" s="6">
        <f>D25-H25</f>
        <v>13.433199999999999</v>
      </c>
      <c r="J25" s="6" t="str">
        <f t="shared" si="0"/>
        <v>vyšší</v>
      </c>
      <c r="N25" t="s">
        <v>224</v>
      </c>
    </row>
    <row r="26" spans="1:14" x14ac:dyDescent="0.2">
      <c r="A26" s="6">
        <v>107</v>
      </c>
      <c r="B26" s="6" t="s">
        <v>181</v>
      </c>
      <c r="C26" s="6" t="s">
        <v>187</v>
      </c>
      <c r="D26" s="6">
        <v>91</v>
      </c>
      <c r="E26" s="6">
        <v>188</v>
      </c>
      <c r="F26" s="8">
        <v>1934</v>
      </c>
      <c r="G26" s="6" t="s">
        <v>6</v>
      </c>
      <c r="H26" s="7">
        <f>IF(G26="muž",(E26-152.4)*0.728+51.65,(E26-152.4)*0.65+48.67)</f>
        <v>77.566800000000001</v>
      </c>
      <c r="I26" s="6">
        <f>D26-H26</f>
        <v>13.433199999999999</v>
      </c>
      <c r="J26" s="6" t="str">
        <f t="shared" si="0"/>
        <v>vyšší</v>
      </c>
      <c r="N26" t="s">
        <v>225</v>
      </c>
    </row>
    <row r="27" spans="1:14" x14ac:dyDescent="0.2">
      <c r="A27" s="6">
        <v>27</v>
      </c>
      <c r="B27" s="6" t="s">
        <v>128</v>
      </c>
      <c r="C27" s="6" t="s">
        <v>34</v>
      </c>
      <c r="D27" s="6">
        <v>85</v>
      </c>
      <c r="E27" s="6">
        <v>176</v>
      </c>
      <c r="F27" s="8">
        <v>1935</v>
      </c>
      <c r="G27" s="6" t="s">
        <v>7</v>
      </c>
      <c r="H27" s="7">
        <f>IF(G27="muž",(E27-152.4)*0.728+51.65,(E27-152.4)*0.65+48.67)</f>
        <v>64.009999999999991</v>
      </c>
      <c r="I27" s="6">
        <f>D27-H27</f>
        <v>20.990000000000009</v>
      </c>
      <c r="J27" s="6" t="str">
        <f t="shared" si="0"/>
        <v>vyšší</v>
      </c>
    </row>
    <row r="28" spans="1:14" x14ac:dyDescent="0.2">
      <c r="A28" s="6">
        <v>48</v>
      </c>
      <c r="B28" s="6" t="s">
        <v>115</v>
      </c>
      <c r="C28" s="6" t="s">
        <v>55</v>
      </c>
      <c r="D28" s="6">
        <v>81</v>
      </c>
      <c r="E28" s="6">
        <v>173</v>
      </c>
      <c r="F28" s="8">
        <v>1935</v>
      </c>
      <c r="G28" s="6" t="s">
        <v>7</v>
      </c>
      <c r="H28" s="7">
        <f>IF(G28="muž",(E28-152.4)*0.728+51.65,(E28-152.4)*0.65+48.67)</f>
        <v>62.06</v>
      </c>
      <c r="I28" s="6">
        <f>D28-H28</f>
        <v>18.939999999999998</v>
      </c>
      <c r="J28" s="6" t="str">
        <f t="shared" si="0"/>
        <v>vyšší</v>
      </c>
    </row>
    <row r="29" spans="1:14" x14ac:dyDescent="0.2">
      <c r="A29" s="6">
        <v>50</v>
      </c>
      <c r="B29" s="6" t="s">
        <v>134</v>
      </c>
      <c r="C29" s="6" t="s">
        <v>57</v>
      </c>
      <c r="D29" s="6">
        <v>90</v>
      </c>
      <c r="E29" s="6">
        <v>174</v>
      </c>
      <c r="F29" s="8">
        <v>1935</v>
      </c>
      <c r="G29" s="6" t="s">
        <v>6</v>
      </c>
      <c r="H29" s="7">
        <f>IF(G29="muž",(E29-152.4)*0.728+51.65,(E29-152.4)*0.65+48.67)</f>
        <v>67.374799999999993</v>
      </c>
      <c r="I29" s="6">
        <f>D29-H29</f>
        <v>22.625200000000007</v>
      </c>
      <c r="J29" s="6" t="str">
        <f t="shared" si="0"/>
        <v>vyšší</v>
      </c>
    </row>
    <row r="30" spans="1:14" x14ac:dyDescent="0.2">
      <c r="A30" s="6">
        <v>81</v>
      </c>
      <c r="B30" s="6" t="s">
        <v>117</v>
      </c>
      <c r="C30" s="6" t="s">
        <v>84</v>
      </c>
      <c r="D30" s="6">
        <v>97</v>
      </c>
      <c r="E30" s="6">
        <v>196</v>
      </c>
      <c r="F30" s="8">
        <v>1935</v>
      </c>
      <c r="G30" s="6" t="s">
        <v>6</v>
      </c>
      <c r="H30" s="7">
        <f>IF(G30="muž",(E30-152.4)*0.728+51.65,(E30-152.4)*0.65+48.67)</f>
        <v>83.390799999999999</v>
      </c>
      <c r="I30" s="6">
        <f>D30-H30</f>
        <v>13.609200000000001</v>
      </c>
      <c r="J30" s="6" t="str">
        <f t="shared" si="0"/>
        <v>vyšší</v>
      </c>
    </row>
    <row r="31" spans="1:14" x14ac:dyDescent="0.2">
      <c r="A31" s="6">
        <v>16</v>
      </c>
      <c r="B31" s="6" t="s">
        <v>117</v>
      </c>
      <c r="C31" s="6" t="s">
        <v>23</v>
      </c>
      <c r="D31" s="6">
        <v>87</v>
      </c>
      <c r="E31" s="6">
        <v>178</v>
      </c>
      <c r="F31" s="8">
        <v>1936</v>
      </c>
      <c r="G31" s="6" t="s">
        <v>6</v>
      </c>
      <c r="H31" s="7">
        <f>IF(G31="muž",(E31-152.4)*0.728+51.65,(E31-152.4)*0.65+48.67)</f>
        <v>70.286799999999999</v>
      </c>
      <c r="I31" s="6">
        <f>D31-H31</f>
        <v>16.713200000000001</v>
      </c>
      <c r="J31" s="6" t="str">
        <f t="shared" si="0"/>
        <v>vyšší</v>
      </c>
    </row>
    <row r="32" spans="1:14" x14ac:dyDescent="0.2">
      <c r="A32" s="6">
        <v>19</v>
      </c>
      <c r="B32" s="6" t="s">
        <v>120</v>
      </c>
      <c r="C32" s="6" t="s">
        <v>26</v>
      </c>
      <c r="D32" s="6">
        <v>83</v>
      </c>
      <c r="E32" s="6">
        <v>171</v>
      </c>
      <c r="F32" s="8">
        <v>1936</v>
      </c>
      <c r="G32" s="6" t="s">
        <v>7</v>
      </c>
      <c r="H32" s="7">
        <f>IF(G32="muž",(E32-152.4)*0.728+51.65,(E32-152.4)*0.65+48.67)</f>
        <v>60.76</v>
      </c>
      <c r="I32" s="6">
        <f>D32-H32</f>
        <v>22.240000000000002</v>
      </c>
      <c r="J32" s="6" t="str">
        <f t="shared" si="0"/>
        <v>vyšší</v>
      </c>
    </row>
    <row r="33" spans="1:10" x14ac:dyDescent="0.2">
      <c r="A33" s="6">
        <v>43</v>
      </c>
      <c r="B33" s="6" t="s">
        <v>142</v>
      </c>
      <c r="C33" s="6" t="s">
        <v>50</v>
      </c>
      <c r="D33" s="6">
        <v>88</v>
      </c>
      <c r="E33" s="6">
        <v>186</v>
      </c>
      <c r="F33" s="8">
        <v>1936</v>
      </c>
      <c r="G33" s="6" t="s">
        <v>6</v>
      </c>
      <c r="H33" s="7">
        <f>IF(G33="muž",(E33-152.4)*0.728+51.65,(E33-152.4)*0.65+48.67)</f>
        <v>76.110799999999998</v>
      </c>
      <c r="I33" s="6">
        <f>D33-H33</f>
        <v>11.889200000000002</v>
      </c>
      <c r="J33" s="6" t="str">
        <f t="shared" si="0"/>
        <v>vyšší</v>
      </c>
    </row>
    <row r="34" spans="1:10" x14ac:dyDescent="0.2">
      <c r="A34" s="6">
        <v>70</v>
      </c>
      <c r="B34" s="6" t="s">
        <v>110</v>
      </c>
      <c r="C34" s="6" t="s">
        <v>75</v>
      </c>
      <c r="D34" s="6">
        <v>71</v>
      </c>
      <c r="E34" s="6">
        <v>173</v>
      </c>
      <c r="F34" s="8">
        <v>1936</v>
      </c>
      <c r="G34" s="6" t="s">
        <v>7</v>
      </c>
      <c r="H34" s="7">
        <f>IF(G34="muž",(E34-152.4)*0.728+51.65,(E34-152.4)*0.65+48.67)</f>
        <v>62.06</v>
      </c>
      <c r="I34" s="6">
        <f>D34-H34</f>
        <v>8.9399999999999977</v>
      </c>
      <c r="J34" s="6" t="str">
        <f t="shared" si="0"/>
        <v>vyšší</v>
      </c>
    </row>
    <row r="35" spans="1:10" x14ac:dyDescent="0.2">
      <c r="A35" s="6">
        <v>73</v>
      </c>
      <c r="B35" s="6" t="s">
        <v>165</v>
      </c>
      <c r="C35" s="6" t="s">
        <v>50</v>
      </c>
      <c r="D35" s="6">
        <v>96</v>
      </c>
      <c r="E35" s="6">
        <v>174</v>
      </c>
      <c r="F35" s="8">
        <v>1936</v>
      </c>
      <c r="G35" s="6" t="s">
        <v>6</v>
      </c>
      <c r="H35" s="7">
        <f>IF(G35="muž",(E35-152.4)*0.728+51.65,(E35-152.4)*0.65+48.67)</f>
        <v>67.374799999999993</v>
      </c>
      <c r="I35" s="6">
        <f>D35-H35</f>
        <v>28.625200000000007</v>
      </c>
      <c r="J35" s="6" t="str">
        <f t="shared" si="0"/>
        <v>vyšší</v>
      </c>
    </row>
    <row r="36" spans="1:10" x14ac:dyDescent="0.2">
      <c r="A36" s="6">
        <v>97</v>
      </c>
      <c r="B36" s="6" t="s">
        <v>179</v>
      </c>
      <c r="C36" s="6" t="s">
        <v>99</v>
      </c>
      <c r="D36" s="6">
        <v>75</v>
      </c>
      <c r="E36" s="6">
        <v>171</v>
      </c>
      <c r="F36" s="8">
        <v>1936</v>
      </c>
      <c r="G36" s="6" t="s">
        <v>6</v>
      </c>
      <c r="H36" s="7">
        <f>IF(G36="muž",(E36-152.4)*0.728+51.65,(E36-152.4)*0.65+48.67)</f>
        <v>65.190799999999996</v>
      </c>
      <c r="I36" s="6">
        <f>D36-H36</f>
        <v>9.8092000000000041</v>
      </c>
      <c r="J36" s="6" t="str">
        <f t="shared" si="0"/>
        <v>vyšší</v>
      </c>
    </row>
    <row r="37" spans="1:10" x14ac:dyDescent="0.2">
      <c r="A37" s="6">
        <v>105</v>
      </c>
      <c r="B37" s="6" t="s">
        <v>179</v>
      </c>
      <c r="C37" s="6" t="s">
        <v>186</v>
      </c>
      <c r="D37" s="6">
        <v>73</v>
      </c>
      <c r="E37" s="6">
        <v>171</v>
      </c>
      <c r="F37" s="8">
        <v>1936</v>
      </c>
      <c r="G37" s="6" t="s">
        <v>6</v>
      </c>
      <c r="H37" s="7">
        <f>IF(G37="muž",(E37-152.4)*0.728+51.65,(E37-152.4)*0.65+48.67)</f>
        <v>65.190799999999996</v>
      </c>
      <c r="I37" s="6">
        <f>D37-H37</f>
        <v>7.8092000000000041</v>
      </c>
      <c r="J37" s="6" t="str">
        <f t="shared" si="0"/>
        <v>vyšší</v>
      </c>
    </row>
    <row r="38" spans="1:10" x14ac:dyDescent="0.2">
      <c r="A38" s="6">
        <v>21</v>
      </c>
      <c r="B38" s="6" t="s">
        <v>122</v>
      </c>
      <c r="C38" s="6" t="s">
        <v>28</v>
      </c>
      <c r="D38" s="6">
        <v>98</v>
      </c>
      <c r="E38" s="6">
        <v>174</v>
      </c>
      <c r="F38" s="8">
        <v>1939</v>
      </c>
      <c r="G38" s="6" t="s">
        <v>7</v>
      </c>
      <c r="H38" s="7">
        <f>IF(G38="muž",(E38-152.4)*0.728+51.65,(E38-152.4)*0.65+48.67)</f>
        <v>62.71</v>
      </c>
      <c r="I38" s="6">
        <f>D38-H38</f>
        <v>35.29</v>
      </c>
      <c r="J38" s="6" t="str">
        <f t="shared" si="0"/>
        <v>vyšší</v>
      </c>
    </row>
    <row r="39" spans="1:10" x14ac:dyDescent="0.2">
      <c r="A39" s="6">
        <v>75</v>
      </c>
      <c r="B39" s="6" t="s">
        <v>167</v>
      </c>
      <c r="C39" s="6" t="s">
        <v>78</v>
      </c>
      <c r="D39" s="6">
        <v>99</v>
      </c>
      <c r="E39" s="6">
        <v>192</v>
      </c>
      <c r="F39" s="8">
        <v>1939</v>
      </c>
      <c r="G39" s="6" t="s">
        <v>6</v>
      </c>
      <c r="H39" s="7">
        <f>IF(G39="muž",(E39-152.4)*0.728+51.65,(E39-152.4)*0.65+48.67)</f>
        <v>80.478799999999993</v>
      </c>
      <c r="I39" s="6">
        <f>D39-H39</f>
        <v>18.521200000000007</v>
      </c>
      <c r="J39" s="6" t="str">
        <f t="shared" si="0"/>
        <v>vyšší</v>
      </c>
    </row>
    <row r="40" spans="1:10" x14ac:dyDescent="0.2">
      <c r="A40" s="6">
        <v>31</v>
      </c>
      <c r="B40" s="6" t="s">
        <v>132</v>
      </c>
      <c r="C40" s="6" t="s">
        <v>38</v>
      </c>
      <c r="D40" s="6">
        <v>103</v>
      </c>
      <c r="E40" s="6">
        <v>196</v>
      </c>
      <c r="F40" s="8">
        <v>1940</v>
      </c>
      <c r="G40" s="6" t="s">
        <v>6</v>
      </c>
      <c r="H40" s="7">
        <f>IF(G40="muž",(E40-152.4)*0.728+51.65,(E40-152.4)*0.65+48.67)</f>
        <v>83.390799999999999</v>
      </c>
      <c r="I40" s="6">
        <f>D40-H40</f>
        <v>19.609200000000001</v>
      </c>
      <c r="J40" s="6" t="str">
        <f t="shared" si="0"/>
        <v>vyšší</v>
      </c>
    </row>
    <row r="41" spans="1:10" x14ac:dyDescent="0.2">
      <c r="A41" s="6">
        <v>85</v>
      </c>
      <c r="B41" s="6" t="s">
        <v>171</v>
      </c>
      <c r="C41" s="6" t="s">
        <v>88</v>
      </c>
      <c r="D41" s="6">
        <v>97</v>
      </c>
      <c r="E41" s="6">
        <v>192</v>
      </c>
      <c r="F41" s="8">
        <v>1940</v>
      </c>
      <c r="G41" s="6" t="s">
        <v>6</v>
      </c>
      <c r="H41" s="7">
        <f>IF(G41="muž",(E41-152.4)*0.728+51.65,(E41-152.4)*0.65+48.67)</f>
        <v>80.478799999999993</v>
      </c>
      <c r="I41" s="6">
        <f>D41-H41</f>
        <v>16.521200000000007</v>
      </c>
      <c r="J41" s="6" t="str">
        <f t="shared" si="0"/>
        <v>vyšší</v>
      </c>
    </row>
    <row r="42" spans="1:10" x14ac:dyDescent="0.2">
      <c r="A42" s="6">
        <v>32</v>
      </c>
      <c r="B42" s="6" t="s">
        <v>133</v>
      </c>
      <c r="C42" s="6" t="s">
        <v>39</v>
      </c>
      <c r="D42" s="6">
        <v>94</v>
      </c>
      <c r="E42" s="6">
        <v>192</v>
      </c>
      <c r="F42" s="8">
        <v>1941</v>
      </c>
      <c r="G42" s="6" t="s">
        <v>6</v>
      </c>
      <c r="H42" s="7">
        <f>IF(G42="muž",(E42-152.4)*0.728+51.65,(E42-152.4)*0.65+48.67)</f>
        <v>80.478799999999993</v>
      </c>
      <c r="I42" s="6">
        <f>D42-H42</f>
        <v>13.521200000000007</v>
      </c>
      <c r="J42" s="6" t="str">
        <f t="shared" si="0"/>
        <v>vyšší</v>
      </c>
    </row>
    <row r="43" spans="1:10" x14ac:dyDescent="0.2">
      <c r="A43" s="6">
        <v>86</v>
      </c>
      <c r="B43" s="6" t="s">
        <v>134</v>
      </c>
      <c r="C43" s="6" t="s">
        <v>89</v>
      </c>
      <c r="D43" s="6">
        <v>94</v>
      </c>
      <c r="E43" s="6">
        <v>177</v>
      </c>
      <c r="F43" s="8">
        <v>1941</v>
      </c>
      <c r="G43" s="6" t="s">
        <v>6</v>
      </c>
      <c r="H43" s="7">
        <f>IF(G43="muž",(E43-152.4)*0.728+51.65,(E43-152.4)*0.65+48.67)</f>
        <v>69.558799999999991</v>
      </c>
      <c r="I43" s="6">
        <f>D43-H43</f>
        <v>24.441200000000009</v>
      </c>
      <c r="J43" s="6" t="str">
        <f t="shared" si="0"/>
        <v>vyšší</v>
      </c>
    </row>
    <row r="44" spans="1:10" x14ac:dyDescent="0.2">
      <c r="A44" s="6">
        <v>46</v>
      </c>
      <c r="B44" s="6" t="s">
        <v>145</v>
      </c>
      <c r="C44" s="6" t="s">
        <v>53</v>
      </c>
      <c r="D44" s="6">
        <v>52</v>
      </c>
      <c r="E44" s="6">
        <v>159</v>
      </c>
      <c r="F44" s="8">
        <v>1942</v>
      </c>
      <c r="G44" s="6" t="s">
        <v>7</v>
      </c>
      <c r="H44" s="7">
        <f>IF(G44="muž",(E44-152.4)*0.728+51.65,(E44-152.4)*0.65+48.67)</f>
        <v>52.96</v>
      </c>
      <c r="I44" s="6">
        <f>D44-H44</f>
        <v>-0.96000000000000085</v>
      </c>
      <c r="J44" s="6" t="str">
        <f t="shared" si="0"/>
        <v>nižší</v>
      </c>
    </row>
    <row r="45" spans="1:10" x14ac:dyDescent="0.2">
      <c r="A45" s="6">
        <v>100</v>
      </c>
      <c r="B45" s="6" t="s">
        <v>182</v>
      </c>
      <c r="C45" s="6" t="s">
        <v>102</v>
      </c>
      <c r="D45" s="6">
        <v>96</v>
      </c>
      <c r="E45" s="6">
        <v>171</v>
      </c>
      <c r="F45" s="8">
        <v>1942</v>
      </c>
      <c r="G45" s="6" t="s">
        <v>6</v>
      </c>
      <c r="H45" s="7">
        <f>IF(G45="muž",(E45-152.4)*0.728+51.65,(E45-152.4)*0.65+48.67)</f>
        <v>65.190799999999996</v>
      </c>
      <c r="I45" s="6">
        <f>D45-H45</f>
        <v>30.809200000000004</v>
      </c>
      <c r="J45" s="6" t="str">
        <f t="shared" si="0"/>
        <v>vyšší</v>
      </c>
    </row>
    <row r="46" spans="1:10" x14ac:dyDescent="0.2">
      <c r="A46" s="6">
        <v>108</v>
      </c>
      <c r="B46" s="6" t="s">
        <v>182</v>
      </c>
      <c r="C46" s="6" t="s">
        <v>42</v>
      </c>
      <c r="D46" s="6">
        <v>61</v>
      </c>
      <c r="E46" s="6">
        <v>171</v>
      </c>
      <c r="F46" s="8">
        <v>1942</v>
      </c>
      <c r="G46" s="6" t="s">
        <v>6</v>
      </c>
      <c r="H46" s="7">
        <f>IF(G46="muž",(E46-152.4)*0.728+51.65,(E46-152.4)*0.65+48.67)</f>
        <v>65.190799999999996</v>
      </c>
      <c r="I46" s="6">
        <f>D46-H46</f>
        <v>-4.1907999999999959</v>
      </c>
      <c r="J46" s="6" t="str">
        <f t="shared" si="0"/>
        <v>nižší</v>
      </c>
    </row>
    <row r="47" spans="1:10" x14ac:dyDescent="0.2">
      <c r="A47" s="6">
        <v>13</v>
      </c>
      <c r="B47" s="6" t="s">
        <v>112</v>
      </c>
      <c r="C47" s="6" t="s">
        <v>20</v>
      </c>
      <c r="D47" s="6">
        <v>96</v>
      </c>
      <c r="E47" s="6">
        <v>194</v>
      </c>
      <c r="F47" s="8">
        <v>1943</v>
      </c>
      <c r="G47" s="6" t="s">
        <v>6</v>
      </c>
      <c r="H47" s="7">
        <f>IF(G47="muž",(E47-152.4)*0.728+51.65,(E47-152.4)*0.65+48.67)</f>
        <v>81.934799999999996</v>
      </c>
      <c r="I47" s="6">
        <f>D47-H47</f>
        <v>14.065200000000004</v>
      </c>
      <c r="J47" s="6" t="str">
        <f t="shared" si="0"/>
        <v>vyšší</v>
      </c>
    </row>
    <row r="48" spans="1:10" x14ac:dyDescent="0.2">
      <c r="A48" s="6">
        <v>67</v>
      </c>
      <c r="B48" s="6" t="s">
        <v>162</v>
      </c>
      <c r="C48" s="6" t="s">
        <v>36</v>
      </c>
      <c r="D48" s="6">
        <v>69</v>
      </c>
      <c r="E48" s="6">
        <v>162</v>
      </c>
      <c r="F48" s="8">
        <v>1943</v>
      </c>
      <c r="G48" s="6" t="s">
        <v>7</v>
      </c>
      <c r="H48" s="7">
        <f>IF(G48="muž",(E48-152.4)*0.728+51.65,(E48-152.4)*0.65+48.67)</f>
        <v>54.91</v>
      </c>
      <c r="I48" s="6">
        <f>D48-H48</f>
        <v>14.090000000000003</v>
      </c>
      <c r="J48" s="6" t="str">
        <f t="shared" si="0"/>
        <v>vyšší</v>
      </c>
    </row>
    <row r="49" spans="1:10" x14ac:dyDescent="0.2">
      <c r="A49" s="6">
        <v>104</v>
      </c>
      <c r="B49" s="6" t="s">
        <v>107</v>
      </c>
      <c r="C49" s="6" t="s">
        <v>98</v>
      </c>
      <c r="D49" s="6">
        <v>80</v>
      </c>
      <c r="E49" s="6">
        <v>178</v>
      </c>
      <c r="F49" s="8">
        <v>1943</v>
      </c>
      <c r="G49" s="6" t="s">
        <v>6</v>
      </c>
      <c r="H49" s="7">
        <f>IF(G49="muž",(E49-152.4)*0.728+51.65,(E49-152.4)*0.65+48.67)</f>
        <v>70.286799999999999</v>
      </c>
      <c r="I49" s="6">
        <f>D49-H49</f>
        <v>9.7132000000000005</v>
      </c>
      <c r="J49" s="6" t="str">
        <f t="shared" si="0"/>
        <v>vyšší</v>
      </c>
    </row>
    <row r="50" spans="1:10" x14ac:dyDescent="0.2">
      <c r="A50" s="6">
        <v>5</v>
      </c>
      <c r="B50" s="6" t="s">
        <v>107</v>
      </c>
      <c r="C50" s="6" t="s">
        <v>12</v>
      </c>
      <c r="D50" s="6">
        <v>80</v>
      </c>
      <c r="E50" s="6">
        <v>193</v>
      </c>
      <c r="F50" s="8">
        <v>1944</v>
      </c>
      <c r="G50" s="6" t="s">
        <v>6</v>
      </c>
      <c r="H50" s="7">
        <f>IF(G50="muž",(E50-152.4)*0.728+51.65,(E50-152.4)*0.65+48.67)</f>
        <v>81.206799999999987</v>
      </c>
      <c r="I50" s="6">
        <f>D50-H50</f>
        <v>-1.206799999999987</v>
      </c>
      <c r="J50" s="6" t="str">
        <f t="shared" si="0"/>
        <v>nižší</v>
      </c>
    </row>
    <row r="51" spans="1:10" x14ac:dyDescent="0.2">
      <c r="A51" s="6">
        <v>10</v>
      </c>
      <c r="B51" s="6" t="s">
        <v>112</v>
      </c>
      <c r="C51" s="6" t="s">
        <v>17</v>
      </c>
      <c r="D51" s="6">
        <v>62</v>
      </c>
      <c r="E51" s="6">
        <v>172</v>
      </c>
      <c r="F51" s="8">
        <v>1944</v>
      </c>
      <c r="G51" s="6" t="s">
        <v>6</v>
      </c>
      <c r="H51" s="7">
        <f>IF(G51="muž",(E51-152.4)*0.728+51.65,(E51-152.4)*0.65+48.67)</f>
        <v>65.91879999999999</v>
      </c>
      <c r="I51" s="6">
        <f>D51-H51</f>
        <v>-3.9187999999999903</v>
      </c>
      <c r="J51" s="6" t="str">
        <f t="shared" si="0"/>
        <v>nižší</v>
      </c>
    </row>
    <row r="52" spans="1:10" x14ac:dyDescent="0.2">
      <c r="A52" s="6">
        <v>59</v>
      </c>
      <c r="B52" s="6" t="s">
        <v>156</v>
      </c>
      <c r="C52" s="6" t="s">
        <v>65</v>
      </c>
      <c r="D52" s="6">
        <v>67</v>
      </c>
      <c r="E52" s="6">
        <v>162</v>
      </c>
      <c r="F52" s="8">
        <v>1944</v>
      </c>
      <c r="G52" s="6" t="s">
        <v>7</v>
      </c>
      <c r="H52" s="7">
        <f>IF(G52="muž",(E52-152.4)*0.728+51.65,(E52-152.4)*0.65+48.67)</f>
        <v>54.91</v>
      </c>
      <c r="I52" s="6">
        <f>D52-H52</f>
        <v>12.090000000000003</v>
      </c>
      <c r="J52" s="6" t="str">
        <f t="shared" si="0"/>
        <v>vyšší</v>
      </c>
    </row>
    <row r="53" spans="1:10" x14ac:dyDescent="0.2">
      <c r="A53" s="6">
        <v>64</v>
      </c>
      <c r="B53" s="6" t="s">
        <v>119</v>
      </c>
      <c r="C53" s="6" t="s">
        <v>70</v>
      </c>
      <c r="D53" s="6">
        <v>71</v>
      </c>
      <c r="E53" s="6">
        <v>159</v>
      </c>
      <c r="F53" s="8">
        <v>1944</v>
      </c>
      <c r="G53" s="6" t="s">
        <v>7</v>
      </c>
      <c r="H53" s="7">
        <f>IF(G53="muž",(E53-152.4)*0.728+51.65,(E53-152.4)*0.65+48.67)</f>
        <v>52.96</v>
      </c>
      <c r="I53" s="6">
        <f>D53-H53</f>
        <v>18.04</v>
      </c>
      <c r="J53" s="6" t="str">
        <f t="shared" si="0"/>
        <v>vyšší</v>
      </c>
    </row>
    <row r="54" spans="1:10" x14ac:dyDescent="0.2">
      <c r="A54" s="6">
        <v>28</v>
      </c>
      <c r="B54" s="6" t="s">
        <v>129</v>
      </c>
      <c r="C54" s="6" t="s">
        <v>35</v>
      </c>
      <c r="D54" s="6">
        <v>75</v>
      </c>
      <c r="E54" s="6">
        <v>170</v>
      </c>
      <c r="F54" s="8">
        <v>1945</v>
      </c>
      <c r="G54" s="6" t="s">
        <v>6</v>
      </c>
      <c r="H54" s="7">
        <f>IF(G54="muž",(E54-152.4)*0.728+51.65,(E54-152.4)*0.65+48.67)</f>
        <v>64.462799999999987</v>
      </c>
      <c r="I54" s="6">
        <f>D54-H54</f>
        <v>10.537200000000013</v>
      </c>
      <c r="J54" s="6" t="str">
        <f t="shared" si="0"/>
        <v>vyšší</v>
      </c>
    </row>
    <row r="55" spans="1:10" x14ac:dyDescent="0.2">
      <c r="A55" s="6">
        <v>42</v>
      </c>
      <c r="B55" s="6" t="s">
        <v>143</v>
      </c>
      <c r="C55" s="6" t="s">
        <v>49</v>
      </c>
      <c r="D55" s="6">
        <v>91</v>
      </c>
      <c r="E55" s="6">
        <v>180</v>
      </c>
      <c r="F55" s="8">
        <v>1945</v>
      </c>
      <c r="G55" s="6" t="s">
        <v>6</v>
      </c>
      <c r="H55" s="7">
        <f>IF(G55="muž",(E55-152.4)*0.728+51.65,(E55-152.4)*0.65+48.67)</f>
        <v>71.742799999999988</v>
      </c>
      <c r="I55" s="6">
        <f>D55-H55</f>
        <v>19.257200000000012</v>
      </c>
      <c r="J55" s="6" t="str">
        <f t="shared" si="0"/>
        <v>vyšší</v>
      </c>
    </row>
    <row r="56" spans="1:10" x14ac:dyDescent="0.2">
      <c r="A56" s="6">
        <v>82</v>
      </c>
      <c r="B56" s="6" t="s">
        <v>142</v>
      </c>
      <c r="C56" s="6" t="s">
        <v>85</v>
      </c>
      <c r="D56" s="6">
        <v>88</v>
      </c>
      <c r="E56" s="6">
        <v>185</v>
      </c>
      <c r="F56" s="8">
        <v>1945</v>
      </c>
      <c r="G56" s="6" t="s">
        <v>6</v>
      </c>
      <c r="H56" s="7">
        <f>IF(G56="muž",(E56-152.4)*0.728+51.65,(E56-152.4)*0.65+48.67)</f>
        <v>75.382799999999989</v>
      </c>
      <c r="I56" s="6">
        <f>D56-H56</f>
        <v>12.617200000000011</v>
      </c>
      <c r="J56" s="6" t="str">
        <f t="shared" si="0"/>
        <v>vyšší</v>
      </c>
    </row>
    <row r="57" spans="1:10" x14ac:dyDescent="0.2">
      <c r="A57" s="6">
        <v>96</v>
      </c>
      <c r="B57" s="6" t="s">
        <v>137</v>
      </c>
      <c r="C57" s="6" t="s">
        <v>98</v>
      </c>
      <c r="D57" s="6">
        <v>85</v>
      </c>
      <c r="E57" s="6">
        <v>180</v>
      </c>
      <c r="F57" s="8">
        <v>1945</v>
      </c>
      <c r="G57" s="6" t="s">
        <v>6</v>
      </c>
      <c r="H57" s="7">
        <f>IF(G57="muž",(E57-152.4)*0.728+51.65,(E57-152.4)*0.65+48.67)</f>
        <v>71.742799999999988</v>
      </c>
      <c r="I57" s="6">
        <f>D57-H57</f>
        <v>13.257200000000012</v>
      </c>
      <c r="J57" s="6" t="str">
        <f t="shared" si="0"/>
        <v>vyšší</v>
      </c>
    </row>
    <row r="58" spans="1:10" x14ac:dyDescent="0.2">
      <c r="A58" s="6">
        <v>25</v>
      </c>
      <c r="B58" s="6" t="s">
        <v>126</v>
      </c>
      <c r="C58" s="6" t="s">
        <v>32</v>
      </c>
      <c r="D58" s="6">
        <v>76</v>
      </c>
      <c r="E58" s="6">
        <v>173</v>
      </c>
      <c r="F58" s="8">
        <v>1946</v>
      </c>
      <c r="G58" s="6" t="s">
        <v>6</v>
      </c>
      <c r="H58" s="7">
        <f>IF(G58="muž",(E58-152.4)*0.728+51.65,(E58-152.4)*0.65+48.67)</f>
        <v>66.646799999999999</v>
      </c>
      <c r="I58" s="6">
        <f>D58-H58</f>
        <v>9.3532000000000011</v>
      </c>
      <c r="J58" s="6" t="str">
        <f t="shared" si="0"/>
        <v>vyšší</v>
      </c>
    </row>
    <row r="59" spans="1:10" x14ac:dyDescent="0.2">
      <c r="A59" s="6">
        <v>33</v>
      </c>
      <c r="B59" s="6" t="s">
        <v>134</v>
      </c>
      <c r="C59" s="6" t="s">
        <v>40</v>
      </c>
      <c r="D59" s="6">
        <v>80</v>
      </c>
      <c r="E59" s="6">
        <v>193</v>
      </c>
      <c r="F59" s="8">
        <v>1946</v>
      </c>
      <c r="G59" s="6" t="s">
        <v>6</v>
      </c>
      <c r="H59" s="7">
        <f>IF(G59="muž",(E59-152.4)*0.728+51.65,(E59-152.4)*0.65+48.67)</f>
        <v>81.206799999999987</v>
      </c>
      <c r="I59" s="6">
        <f>D59-H59</f>
        <v>-1.206799999999987</v>
      </c>
      <c r="J59" s="6" t="str">
        <f t="shared" si="0"/>
        <v>nižší</v>
      </c>
    </row>
    <row r="60" spans="1:10" x14ac:dyDescent="0.2">
      <c r="A60" s="6">
        <v>79</v>
      </c>
      <c r="B60" s="6" t="s">
        <v>169</v>
      </c>
      <c r="C60" s="6" t="s">
        <v>82</v>
      </c>
      <c r="D60" s="6">
        <v>87</v>
      </c>
      <c r="E60" s="6">
        <v>176</v>
      </c>
      <c r="F60" s="8">
        <v>1946</v>
      </c>
      <c r="G60" s="6" t="s">
        <v>6</v>
      </c>
      <c r="H60" s="7">
        <f>IF(G60="muž",(E60-152.4)*0.728+51.65,(E60-152.4)*0.65+48.67)</f>
        <v>68.830799999999996</v>
      </c>
      <c r="I60" s="6">
        <f>D60-H60</f>
        <v>18.169200000000004</v>
      </c>
      <c r="J60" s="6" t="str">
        <f t="shared" si="0"/>
        <v>vyšší</v>
      </c>
    </row>
    <row r="61" spans="1:10" x14ac:dyDescent="0.2">
      <c r="A61" s="6">
        <v>87</v>
      </c>
      <c r="B61" s="6" t="s">
        <v>172</v>
      </c>
      <c r="C61" s="6" t="s">
        <v>31</v>
      </c>
      <c r="D61" s="6">
        <v>77</v>
      </c>
      <c r="E61" s="6">
        <v>170</v>
      </c>
      <c r="F61" s="8">
        <v>1946</v>
      </c>
      <c r="G61" s="6" t="s">
        <v>6</v>
      </c>
      <c r="H61" s="7">
        <f>IF(G61="muž",(E61-152.4)*0.728+51.65,(E61-152.4)*0.65+48.67)</f>
        <v>64.462799999999987</v>
      </c>
      <c r="I61" s="6">
        <f>D61-H61</f>
        <v>12.537200000000013</v>
      </c>
      <c r="J61" s="6" t="str">
        <f t="shared" si="0"/>
        <v>vyšší</v>
      </c>
    </row>
    <row r="62" spans="1:10" x14ac:dyDescent="0.2">
      <c r="A62" s="6">
        <v>17</v>
      </c>
      <c r="B62" s="6" t="s">
        <v>118</v>
      </c>
      <c r="C62" s="6" t="s">
        <v>24</v>
      </c>
      <c r="D62" s="6">
        <v>92</v>
      </c>
      <c r="E62" s="6">
        <v>183</v>
      </c>
      <c r="F62" s="8">
        <v>1947</v>
      </c>
      <c r="G62" s="6" t="s">
        <v>6</v>
      </c>
      <c r="H62" s="7">
        <f>IF(G62="muž",(E62-152.4)*0.728+51.65,(E62-152.4)*0.65+48.67)</f>
        <v>73.926799999999986</v>
      </c>
      <c r="I62" s="6">
        <f>D62-H62</f>
        <v>18.073200000000014</v>
      </c>
      <c r="J62" s="6" t="str">
        <f t="shared" si="0"/>
        <v>vyšší</v>
      </c>
    </row>
    <row r="63" spans="1:10" x14ac:dyDescent="0.2">
      <c r="A63" s="6">
        <v>34</v>
      </c>
      <c r="B63" s="6" t="s">
        <v>135</v>
      </c>
      <c r="C63" s="6" t="s">
        <v>41</v>
      </c>
      <c r="D63" s="6">
        <v>87</v>
      </c>
      <c r="E63" s="6">
        <v>182</v>
      </c>
      <c r="F63" s="8">
        <v>1947</v>
      </c>
      <c r="G63" s="6" t="s">
        <v>6</v>
      </c>
      <c r="H63" s="7">
        <f>IF(G63="muž",(E63-152.4)*0.728+51.65,(E63-152.4)*0.65+48.67)</f>
        <v>73.198799999999991</v>
      </c>
      <c r="I63" s="6">
        <f>D63-H63</f>
        <v>13.801200000000009</v>
      </c>
      <c r="J63" s="6" t="str">
        <f t="shared" si="0"/>
        <v>vyšší</v>
      </c>
    </row>
    <row r="64" spans="1:10" x14ac:dyDescent="0.2">
      <c r="A64" s="6">
        <v>40</v>
      </c>
      <c r="B64" s="6" t="s">
        <v>141</v>
      </c>
      <c r="C64" s="6" t="s">
        <v>47</v>
      </c>
      <c r="D64" s="6">
        <v>79</v>
      </c>
      <c r="E64" s="6">
        <v>179</v>
      </c>
      <c r="F64" s="8">
        <v>1947</v>
      </c>
      <c r="G64" s="6" t="s">
        <v>7</v>
      </c>
      <c r="H64" s="7">
        <f>IF(G64="muž",(E64-152.4)*0.728+51.65,(E64-152.4)*0.65+48.67)</f>
        <v>65.959999999999994</v>
      </c>
      <c r="I64" s="6">
        <f>D64-H64</f>
        <v>13.040000000000006</v>
      </c>
      <c r="J64" s="6" t="str">
        <f t="shared" si="0"/>
        <v>vyšší</v>
      </c>
    </row>
    <row r="65" spans="1:10" x14ac:dyDescent="0.2">
      <c r="A65" s="6">
        <v>71</v>
      </c>
      <c r="B65" s="6" t="s">
        <v>148</v>
      </c>
      <c r="C65" s="6" t="s">
        <v>20</v>
      </c>
      <c r="D65" s="6">
        <v>88</v>
      </c>
      <c r="E65" s="6">
        <v>170</v>
      </c>
      <c r="F65" s="8">
        <v>1947</v>
      </c>
      <c r="G65" s="6" t="s">
        <v>6</v>
      </c>
      <c r="H65" s="7">
        <f>IF(G65="muž",(E65-152.4)*0.728+51.65,(E65-152.4)*0.65+48.67)</f>
        <v>64.462799999999987</v>
      </c>
      <c r="I65" s="6">
        <f>D65-H65</f>
        <v>23.537200000000013</v>
      </c>
      <c r="J65" s="6" t="str">
        <f t="shared" si="0"/>
        <v>vyšší</v>
      </c>
    </row>
    <row r="66" spans="1:10" x14ac:dyDescent="0.2">
      <c r="A66" s="6">
        <v>88</v>
      </c>
      <c r="B66" s="6" t="s">
        <v>152</v>
      </c>
      <c r="C66" s="6" t="s">
        <v>90</v>
      </c>
      <c r="D66" s="6">
        <v>80</v>
      </c>
      <c r="E66" s="6">
        <v>158</v>
      </c>
      <c r="F66" s="8">
        <v>1947</v>
      </c>
      <c r="G66" s="6" t="s">
        <v>7</v>
      </c>
      <c r="H66" s="7">
        <f>IF(G66="muž",(E66-152.4)*0.728+51.65,(E66-152.4)*0.65+48.67)</f>
        <v>52.309999999999995</v>
      </c>
      <c r="I66" s="6">
        <f>D66-H66</f>
        <v>27.690000000000005</v>
      </c>
      <c r="J66" s="6" t="str">
        <f t="shared" si="0"/>
        <v>vyšší</v>
      </c>
    </row>
    <row r="67" spans="1:10" x14ac:dyDescent="0.2">
      <c r="A67" s="6">
        <v>94</v>
      </c>
      <c r="B67" s="6" t="s">
        <v>178</v>
      </c>
      <c r="C67" s="6" t="s">
        <v>96</v>
      </c>
      <c r="D67" s="6">
        <v>68</v>
      </c>
      <c r="E67" s="6">
        <v>164</v>
      </c>
      <c r="F67" s="8">
        <v>1947</v>
      </c>
      <c r="G67" s="6" t="s">
        <v>7</v>
      </c>
      <c r="H67" s="7">
        <f>IF(G67="muž",(E67-152.4)*0.728+51.65,(E67-152.4)*0.65+48.67)</f>
        <v>56.21</v>
      </c>
      <c r="I67" s="6">
        <f>D67-H67</f>
        <v>11.79</v>
      </c>
      <c r="J67" s="6" t="str">
        <f t="shared" ref="J67:J109" si="1">IF(I67&gt;0,"vyšší",IF(I67&lt;0,"nižší","ideální"))</f>
        <v>vyšší</v>
      </c>
    </row>
    <row r="68" spans="1:10" x14ac:dyDescent="0.2">
      <c r="A68" s="6">
        <v>1</v>
      </c>
      <c r="B68" s="6" t="s">
        <v>103</v>
      </c>
      <c r="C68" s="6" t="s">
        <v>8</v>
      </c>
      <c r="D68" s="6">
        <v>78</v>
      </c>
      <c r="E68" s="6">
        <v>173</v>
      </c>
      <c r="F68" s="7">
        <v>1948</v>
      </c>
      <c r="G68" s="6" t="s">
        <v>6</v>
      </c>
      <c r="H68" s="7">
        <f>IF(G68="muž",(E68-152.4)*0.728+51.65,(E68-152.4)*0.65+48.67)</f>
        <v>66.646799999999999</v>
      </c>
      <c r="I68" s="6">
        <f>D68-H68</f>
        <v>11.353200000000001</v>
      </c>
      <c r="J68" s="6" t="str">
        <f t="shared" si="1"/>
        <v>vyšší</v>
      </c>
    </row>
    <row r="69" spans="1:10" x14ac:dyDescent="0.2">
      <c r="A69" s="6">
        <v>2</v>
      </c>
      <c r="B69" s="6" t="s">
        <v>104</v>
      </c>
      <c r="C69" s="6" t="s">
        <v>9</v>
      </c>
      <c r="D69" s="6">
        <v>75</v>
      </c>
      <c r="E69" s="6">
        <v>169</v>
      </c>
      <c r="F69" s="7">
        <v>1948</v>
      </c>
      <c r="G69" s="6" t="s">
        <v>7</v>
      </c>
      <c r="H69" s="7">
        <f>IF(G69="muž",(E69-152.4)*0.728+51.65,(E69-152.4)*0.65+48.67)</f>
        <v>59.46</v>
      </c>
      <c r="I69" s="6">
        <f>D69-H69</f>
        <v>15.54</v>
      </c>
      <c r="J69" s="6" t="str">
        <f t="shared" si="1"/>
        <v>vyšší</v>
      </c>
    </row>
    <row r="70" spans="1:10" x14ac:dyDescent="0.2">
      <c r="A70" s="6">
        <v>3</v>
      </c>
      <c r="B70" s="6" t="s">
        <v>105</v>
      </c>
      <c r="C70" s="6" t="s">
        <v>10</v>
      </c>
      <c r="D70" s="6">
        <v>65</v>
      </c>
      <c r="E70" s="6">
        <v>160</v>
      </c>
      <c r="F70" s="7">
        <v>1948</v>
      </c>
      <c r="G70" s="6" t="s">
        <v>6</v>
      </c>
      <c r="H70" s="7">
        <f>IF(G70="muž",(E70-152.4)*0.728+51.65,(E70-152.4)*0.65+48.67)</f>
        <v>57.182799999999993</v>
      </c>
      <c r="I70" s="6">
        <f>D70-H70</f>
        <v>7.8172000000000068</v>
      </c>
      <c r="J70" s="6" t="str">
        <f t="shared" si="1"/>
        <v>vyšší</v>
      </c>
    </row>
    <row r="71" spans="1:10" x14ac:dyDescent="0.2">
      <c r="A71" s="6">
        <v>56</v>
      </c>
      <c r="B71" s="6" t="s">
        <v>153</v>
      </c>
      <c r="C71" s="6" t="s">
        <v>62</v>
      </c>
      <c r="D71" s="6">
        <v>93</v>
      </c>
      <c r="E71" s="6">
        <v>181</v>
      </c>
      <c r="F71" s="8">
        <v>1948</v>
      </c>
      <c r="G71" s="6" t="s">
        <v>6</v>
      </c>
      <c r="H71" s="7">
        <f>IF(G71="muž",(E71-152.4)*0.728+51.65,(E71-152.4)*0.65+48.67)</f>
        <v>72.470799999999997</v>
      </c>
      <c r="I71" s="6">
        <f>D71-H71</f>
        <v>20.529200000000003</v>
      </c>
      <c r="J71" s="6" t="str">
        <f t="shared" si="1"/>
        <v>vyšší</v>
      </c>
    </row>
    <row r="72" spans="1:10" x14ac:dyDescent="0.2">
      <c r="A72" s="6">
        <v>57</v>
      </c>
      <c r="B72" s="6" t="s">
        <v>154</v>
      </c>
      <c r="C72" s="6" t="s">
        <v>63</v>
      </c>
      <c r="D72" s="6">
        <v>73</v>
      </c>
      <c r="E72" s="6">
        <v>170</v>
      </c>
      <c r="F72" s="8">
        <v>1948</v>
      </c>
      <c r="G72" s="6" t="s">
        <v>7</v>
      </c>
      <c r="H72" s="7">
        <f>IF(G72="muž",(E72-152.4)*0.728+51.65,(E72-152.4)*0.65+48.67)</f>
        <v>60.11</v>
      </c>
      <c r="I72" s="6">
        <f>D72-H72</f>
        <v>12.89</v>
      </c>
      <c r="J72" s="6" t="str">
        <f t="shared" si="1"/>
        <v>vyšší</v>
      </c>
    </row>
    <row r="73" spans="1:10" x14ac:dyDescent="0.2">
      <c r="A73" s="6">
        <v>12</v>
      </c>
      <c r="B73" s="6" t="s">
        <v>114</v>
      </c>
      <c r="C73" s="6" t="s">
        <v>19</v>
      </c>
      <c r="D73" s="6">
        <v>91</v>
      </c>
      <c r="E73" s="6">
        <v>167</v>
      </c>
      <c r="F73" s="8">
        <v>1949</v>
      </c>
      <c r="G73" s="6" t="s">
        <v>7</v>
      </c>
      <c r="H73" s="7">
        <f>IF(G73="muž",(E73-152.4)*0.728+51.65,(E73-152.4)*0.65+48.67)</f>
        <v>58.16</v>
      </c>
      <c r="I73" s="6">
        <f>D73-H73</f>
        <v>32.840000000000003</v>
      </c>
      <c r="J73" s="6" t="str">
        <f t="shared" si="1"/>
        <v>vyšší</v>
      </c>
    </row>
    <row r="74" spans="1:10" x14ac:dyDescent="0.2">
      <c r="A74" s="6">
        <v>53</v>
      </c>
      <c r="B74" s="6" t="s">
        <v>150</v>
      </c>
      <c r="C74" s="6" t="s">
        <v>60</v>
      </c>
      <c r="D74" s="6">
        <v>80</v>
      </c>
      <c r="E74" s="6">
        <v>166</v>
      </c>
      <c r="F74" s="8">
        <v>1949</v>
      </c>
      <c r="G74" s="6" t="s">
        <v>7</v>
      </c>
      <c r="H74" s="7">
        <f>IF(G74="muž",(E74-152.4)*0.728+51.65,(E74-152.4)*0.65+48.67)</f>
        <v>57.51</v>
      </c>
      <c r="I74" s="6">
        <f>D74-H74</f>
        <v>22.490000000000002</v>
      </c>
      <c r="J74" s="6" t="str">
        <f t="shared" si="1"/>
        <v>vyšší</v>
      </c>
    </row>
    <row r="75" spans="1:10" x14ac:dyDescent="0.2">
      <c r="A75" s="6">
        <v>66</v>
      </c>
      <c r="B75" s="6" t="s">
        <v>113</v>
      </c>
      <c r="C75" s="6" t="s">
        <v>72</v>
      </c>
      <c r="D75" s="6">
        <v>89</v>
      </c>
      <c r="E75" s="6">
        <v>183</v>
      </c>
      <c r="F75" s="8">
        <v>1949</v>
      </c>
      <c r="G75" s="6" t="s">
        <v>6</v>
      </c>
      <c r="H75" s="7">
        <f>IF(G75="muž",(E75-152.4)*0.728+51.65,(E75-152.4)*0.65+48.67)</f>
        <v>73.926799999999986</v>
      </c>
      <c r="I75" s="6">
        <f>D75-H75</f>
        <v>15.073200000000014</v>
      </c>
      <c r="J75" s="6" t="str">
        <f t="shared" si="1"/>
        <v>vyšší</v>
      </c>
    </row>
    <row r="76" spans="1:10" x14ac:dyDescent="0.2">
      <c r="A76" s="6">
        <v>11</v>
      </c>
      <c r="B76" s="6" t="s">
        <v>113</v>
      </c>
      <c r="C76" s="6" t="s">
        <v>18</v>
      </c>
      <c r="D76" s="6">
        <v>65</v>
      </c>
      <c r="E76" s="6">
        <v>160</v>
      </c>
      <c r="F76" s="8">
        <v>1950</v>
      </c>
      <c r="G76" s="6" t="s">
        <v>6</v>
      </c>
      <c r="H76" s="7">
        <f>IF(G76="muž",(E76-152.4)*0.728+51.65,(E76-152.4)*0.65+48.67)</f>
        <v>57.182799999999993</v>
      </c>
      <c r="I76" s="6">
        <f>D76-H76</f>
        <v>7.8172000000000068</v>
      </c>
      <c r="J76" s="6" t="str">
        <f t="shared" si="1"/>
        <v>vyšší</v>
      </c>
    </row>
    <row r="77" spans="1:10" x14ac:dyDescent="0.2">
      <c r="A77" s="6">
        <v>65</v>
      </c>
      <c r="B77" s="6" t="s">
        <v>161</v>
      </c>
      <c r="C77" s="6" t="s">
        <v>71</v>
      </c>
      <c r="D77" s="6">
        <v>86</v>
      </c>
      <c r="E77" s="6">
        <v>170</v>
      </c>
      <c r="F77" s="8">
        <v>1950</v>
      </c>
      <c r="G77" s="6" t="s">
        <v>6</v>
      </c>
      <c r="H77" s="7">
        <f>IF(G77="muž",(E77-152.4)*0.728+51.65,(E77-152.4)*0.65+48.67)</f>
        <v>64.462799999999987</v>
      </c>
      <c r="I77" s="6">
        <f>D77-H77</f>
        <v>21.537200000000013</v>
      </c>
      <c r="J77" s="6" t="str">
        <f t="shared" si="1"/>
        <v>vyšší</v>
      </c>
    </row>
    <row r="78" spans="1:10" x14ac:dyDescent="0.2">
      <c r="A78" s="6">
        <v>7</v>
      </c>
      <c r="B78" s="6" t="s">
        <v>109</v>
      </c>
      <c r="C78" s="6" t="s">
        <v>14</v>
      </c>
      <c r="D78" s="6">
        <v>78</v>
      </c>
      <c r="E78" s="6">
        <v>162</v>
      </c>
      <c r="F78" s="8">
        <v>1951</v>
      </c>
      <c r="G78" s="6" t="s">
        <v>7</v>
      </c>
      <c r="H78" s="7">
        <f>IF(G78="muž",(E78-152.4)*0.728+51.65,(E78-152.4)*0.65+48.67)</f>
        <v>54.91</v>
      </c>
      <c r="I78" s="6">
        <f>D78-H78</f>
        <v>23.090000000000003</v>
      </c>
      <c r="J78" s="6" t="str">
        <f t="shared" si="1"/>
        <v>vyšší</v>
      </c>
    </row>
    <row r="79" spans="1:10" x14ac:dyDescent="0.2">
      <c r="A79" s="6">
        <v>61</v>
      </c>
      <c r="B79" s="6" t="s">
        <v>158</v>
      </c>
      <c r="C79" s="6" t="s">
        <v>67</v>
      </c>
      <c r="D79" s="6">
        <v>88</v>
      </c>
      <c r="E79" s="6">
        <v>167</v>
      </c>
      <c r="F79" s="8">
        <v>1951</v>
      </c>
      <c r="G79" s="6" t="s">
        <v>6</v>
      </c>
      <c r="H79" s="7">
        <f>IF(G79="muž",(E79-152.4)*0.728+51.65,(E79-152.4)*0.65+48.67)</f>
        <v>62.27879999999999</v>
      </c>
      <c r="I79" s="6">
        <f>D79-H79</f>
        <v>25.72120000000001</v>
      </c>
      <c r="J79" s="6" t="str">
        <f t="shared" si="1"/>
        <v>vyšší</v>
      </c>
    </row>
    <row r="80" spans="1:10" x14ac:dyDescent="0.2">
      <c r="A80" s="6">
        <v>15</v>
      </c>
      <c r="B80" s="6" t="s">
        <v>116</v>
      </c>
      <c r="C80" s="6" t="s">
        <v>22</v>
      </c>
      <c r="D80" s="6">
        <v>75</v>
      </c>
      <c r="E80" s="6">
        <v>189</v>
      </c>
      <c r="F80" s="8">
        <v>1952</v>
      </c>
      <c r="G80" s="6" t="s">
        <v>6</v>
      </c>
      <c r="H80" s="7">
        <f>IF(G80="muž",(E80-152.4)*0.728+51.65,(E80-152.4)*0.65+48.67)</f>
        <v>78.294799999999995</v>
      </c>
      <c r="I80" s="6">
        <f>D80-H80</f>
        <v>-3.2947999999999951</v>
      </c>
      <c r="J80" s="6" t="str">
        <f t="shared" si="1"/>
        <v>nižší</v>
      </c>
    </row>
    <row r="81" spans="1:10" x14ac:dyDescent="0.2">
      <c r="A81" s="6">
        <v>41</v>
      </c>
      <c r="B81" s="6" t="s">
        <v>142</v>
      </c>
      <c r="C81" s="6" t="s">
        <v>48</v>
      </c>
      <c r="D81" s="6">
        <v>86</v>
      </c>
      <c r="E81" s="6">
        <v>193</v>
      </c>
      <c r="F81" s="8">
        <v>1952</v>
      </c>
      <c r="G81" s="6" t="s">
        <v>6</v>
      </c>
      <c r="H81" s="7">
        <f>IF(G81="muž",(E81-152.4)*0.728+51.65,(E81-152.4)*0.65+48.67)</f>
        <v>81.206799999999987</v>
      </c>
      <c r="I81" s="6">
        <f>D81-H81</f>
        <v>4.793200000000013</v>
      </c>
      <c r="J81" s="6" t="str">
        <f t="shared" si="1"/>
        <v>vyšší</v>
      </c>
    </row>
    <row r="82" spans="1:10" x14ac:dyDescent="0.2">
      <c r="A82" s="6">
        <v>55</v>
      </c>
      <c r="B82" s="6" t="s">
        <v>152</v>
      </c>
      <c r="C82" s="6" t="s">
        <v>13</v>
      </c>
      <c r="D82" s="6">
        <v>76</v>
      </c>
      <c r="E82" s="6">
        <v>177</v>
      </c>
      <c r="F82" s="8">
        <v>1952</v>
      </c>
      <c r="G82" s="6" t="s">
        <v>7</v>
      </c>
      <c r="H82" s="7">
        <f>IF(G82="muž",(E82-152.4)*0.728+51.65,(E82-152.4)*0.65+48.67)</f>
        <v>64.66</v>
      </c>
      <c r="I82" s="6">
        <f>D82-H82</f>
        <v>11.340000000000003</v>
      </c>
      <c r="J82" s="6" t="str">
        <f t="shared" si="1"/>
        <v>vyšší</v>
      </c>
    </row>
    <row r="83" spans="1:10" x14ac:dyDescent="0.2">
      <c r="A83" s="6">
        <v>69</v>
      </c>
      <c r="B83" s="6" t="s">
        <v>163</v>
      </c>
      <c r="C83" s="6" t="s">
        <v>74</v>
      </c>
      <c r="D83" s="6">
        <v>90</v>
      </c>
      <c r="E83" s="6">
        <v>189</v>
      </c>
      <c r="F83" s="8">
        <v>1952</v>
      </c>
      <c r="G83" s="6" t="s">
        <v>6</v>
      </c>
      <c r="H83" s="7">
        <f>IF(G83="muž",(E83-152.4)*0.728+51.65,(E83-152.4)*0.65+48.67)</f>
        <v>78.294799999999995</v>
      </c>
      <c r="I83" s="6">
        <f>D83-H83</f>
        <v>11.705200000000005</v>
      </c>
      <c r="J83" s="6" t="str">
        <f t="shared" si="1"/>
        <v>vyšší</v>
      </c>
    </row>
    <row r="84" spans="1:10" x14ac:dyDescent="0.2">
      <c r="A84" s="6">
        <v>95</v>
      </c>
      <c r="B84" s="6" t="s">
        <v>118</v>
      </c>
      <c r="C84" s="6" t="s">
        <v>97</v>
      </c>
      <c r="D84" s="6">
        <v>83</v>
      </c>
      <c r="E84" s="6">
        <v>181</v>
      </c>
      <c r="F84" s="8">
        <v>1952</v>
      </c>
      <c r="G84" s="6" t="s">
        <v>6</v>
      </c>
      <c r="H84" s="7">
        <f>IF(G84="muž",(E84-152.4)*0.728+51.65,(E84-152.4)*0.65+48.67)</f>
        <v>72.470799999999997</v>
      </c>
      <c r="I84" s="6">
        <f>D84-H84</f>
        <v>10.529200000000003</v>
      </c>
      <c r="J84" s="6" t="str">
        <f t="shared" si="1"/>
        <v>vyšší</v>
      </c>
    </row>
    <row r="85" spans="1:10" x14ac:dyDescent="0.2">
      <c r="A85" s="6">
        <v>26</v>
      </c>
      <c r="B85" s="6" t="s">
        <v>127</v>
      </c>
      <c r="C85" s="6" t="s">
        <v>33</v>
      </c>
      <c r="D85" s="6">
        <v>92</v>
      </c>
      <c r="E85" s="6">
        <v>189</v>
      </c>
      <c r="F85" s="8">
        <v>1953</v>
      </c>
      <c r="G85" s="6" t="s">
        <v>6</v>
      </c>
      <c r="H85" s="7">
        <f>IF(G85="muž",(E85-152.4)*0.728+51.65,(E85-152.4)*0.65+48.67)</f>
        <v>78.294799999999995</v>
      </c>
      <c r="I85" s="6">
        <f>D85-H85</f>
        <v>13.705200000000005</v>
      </c>
      <c r="J85" s="6" t="str">
        <f t="shared" si="1"/>
        <v>vyšší</v>
      </c>
    </row>
    <row r="86" spans="1:10" x14ac:dyDescent="0.2">
      <c r="A86" s="6">
        <v>80</v>
      </c>
      <c r="B86" s="6" t="s">
        <v>170</v>
      </c>
      <c r="C86" s="6" t="s">
        <v>83</v>
      </c>
      <c r="D86" s="6">
        <v>90</v>
      </c>
      <c r="E86" s="6">
        <v>175</v>
      </c>
      <c r="F86" s="8">
        <v>1953</v>
      </c>
      <c r="G86" s="6" t="s">
        <v>7</v>
      </c>
      <c r="H86" s="7">
        <f>IF(G86="muž",(E86-152.4)*0.728+51.65,(E86-152.4)*0.65+48.67)</f>
        <v>63.36</v>
      </c>
      <c r="I86" s="6">
        <f>D86-H86</f>
        <v>26.64</v>
      </c>
      <c r="J86" s="6" t="str">
        <f t="shared" si="1"/>
        <v>vyšší</v>
      </c>
    </row>
    <row r="87" spans="1:10" x14ac:dyDescent="0.2">
      <c r="A87" s="6">
        <v>47</v>
      </c>
      <c r="B87" s="6" t="s">
        <v>146</v>
      </c>
      <c r="C87" s="6" t="s">
        <v>54</v>
      </c>
      <c r="D87" s="6">
        <v>96</v>
      </c>
      <c r="E87" s="6">
        <v>193</v>
      </c>
      <c r="F87" s="8">
        <v>1954</v>
      </c>
      <c r="G87" s="6" t="s">
        <v>6</v>
      </c>
      <c r="H87" s="7">
        <f>IF(G87="muž",(E87-152.4)*0.728+51.65,(E87-152.4)*0.65+48.67)</f>
        <v>81.206799999999987</v>
      </c>
      <c r="I87" s="6">
        <f>D87-H87</f>
        <v>14.793200000000013</v>
      </c>
      <c r="J87" s="6" t="str">
        <f t="shared" si="1"/>
        <v>vyšší</v>
      </c>
    </row>
    <row r="88" spans="1:10" x14ac:dyDescent="0.2">
      <c r="A88" s="6">
        <v>49</v>
      </c>
      <c r="B88" s="6" t="s">
        <v>147</v>
      </c>
      <c r="C88" s="6" t="s">
        <v>56</v>
      </c>
      <c r="D88" s="6">
        <v>76</v>
      </c>
      <c r="E88" s="6">
        <v>168</v>
      </c>
      <c r="F88" s="8">
        <v>1954</v>
      </c>
      <c r="G88" s="6" t="s">
        <v>7</v>
      </c>
      <c r="H88" s="7">
        <f>IF(G88="muž",(E88-152.4)*0.728+51.65,(E88-152.4)*0.65+48.67)</f>
        <v>58.81</v>
      </c>
      <c r="I88" s="6">
        <f>D88-H88</f>
        <v>17.189999999999998</v>
      </c>
      <c r="J88" s="6" t="str">
        <f t="shared" si="1"/>
        <v>vyšší</v>
      </c>
    </row>
    <row r="89" spans="1:10" x14ac:dyDescent="0.2">
      <c r="A89" s="6">
        <v>6</v>
      </c>
      <c r="B89" s="6" t="s">
        <v>108</v>
      </c>
      <c r="C89" s="6" t="s">
        <v>13</v>
      </c>
      <c r="D89" s="6">
        <v>80</v>
      </c>
      <c r="E89" s="6">
        <v>172</v>
      </c>
      <c r="F89" s="8">
        <v>1955</v>
      </c>
      <c r="G89" s="6" t="s">
        <v>7</v>
      </c>
      <c r="H89" s="7">
        <f>IF(G89="muž",(E89-152.4)*0.728+51.65,(E89-152.4)*0.65+48.67)</f>
        <v>61.41</v>
      </c>
      <c r="I89" s="6">
        <f>D89-H89</f>
        <v>18.590000000000003</v>
      </c>
      <c r="J89" s="6" t="str">
        <f t="shared" si="1"/>
        <v>vyšší</v>
      </c>
    </row>
    <row r="90" spans="1:10" x14ac:dyDescent="0.2">
      <c r="A90" s="6">
        <v>8</v>
      </c>
      <c r="B90" s="6" t="s">
        <v>110</v>
      </c>
      <c r="C90" s="6" t="s">
        <v>15</v>
      </c>
      <c r="D90" s="6">
        <v>62</v>
      </c>
      <c r="E90" s="6">
        <v>177</v>
      </c>
      <c r="F90" s="8">
        <v>1955</v>
      </c>
      <c r="G90" s="6" t="s">
        <v>7</v>
      </c>
      <c r="H90" s="7">
        <f>IF(G90="muž",(E90-152.4)*0.728+51.65,(E90-152.4)*0.65+48.67)</f>
        <v>64.66</v>
      </c>
      <c r="I90" s="6">
        <f>D90-H90</f>
        <v>-2.6599999999999966</v>
      </c>
      <c r="J90" s="6" t="str">
        <f t="shared" si="1"/>
        <v>nižší</v>
      </c>
    </row>
    <row r="91" spans="1:10" x14ac:dyDescent="0.2">
      <c r="A91" s="6">
        <v>30</v>
      </c>
      <c r="B91" s="6" t="s">
        <v>131</v>
      </c>
      <c r="C91" s="6" t="s">
        <v>37</v>
      </c>
      <c r="D91" s="6">
        <v>96</v>
      </c>
      <c r="E91" s="6">
        <v>193</v>
      </c>
      <c r="F91" s="8">
        <v>1955</v>
      </c>
      <c r="G91" s="6" t="s">
        <v>6</v>
      </c>
      <c r="H91" s="7">
        <f>IF(G91="muž",(E91-152.4)*0.728+51.65,(E91-152.4)*0.65+48.67)</f>
        <v>81.206799999999987</v>
      </c>
      <c r="I91" s="6">
        <f>D91-H91</f>
        <v>14.793200000000013</v>
      </c>
      <c r="J91" s="6" t="str">
        <f t="shared" si="1"/>
        <v>vyšší</v>
      </c>
    </row>
    <row r="92" spans="1:10" x14ac:dyDescent="0.2">
      <c r="A92" s="6">
        <v>60</v>
      </c>
      <c r="B92" s="6" t="s">
        <v>157</v>
      </c>
      <c r="C92" s="6" t="s">
        <v>66</v>
      </c>
      <c r="D92" s="6">
        <v>107</v>
      </c>
      <c r="E92" s="6">
        <v>198</v>
      </c>
      <c r="F92" s="8">
        <v>1955</v>
      </c>
      <c r="G92" s="6" t="s">
        <v>6</v>
      </c>
      <c r="H92" s="7">
        <f>IF(G92="muž",(E92-152.4)*0.728+51.65,(E92-152.4)*0.65+48.67)</f>
        <v>84.846800000000002</v>
      </c>
      <c r="I92" s="6">
        <f>D92-H92</f>
        <v>22.153199999999998</v>
      </c>
      <c r="J92" s="6" t="str">
        <f t="shared" si="1"/>
        <v>vyšší</v>
      </c>
    </row>
    <row r="93" spans="1:10" x14ac:dyDescent="0.2">
      <c r="A93" s="6">
        <v>62</v>
      </c>
      <c r="B93" s="6" t="s">
        <v>159</v>
      </c>
      <c r="C93" s="6" t="s">
        <v>68</v>
      </c>
      <c r="D93" s="6">
        <v>88</v>
      </c>
      <c r="E93" s="6">
        <v>164</v>
      </c>
      <c r="F93" s="8">
        <v>1955</v>
      </c>
      <c r="G93" s="6" t="s">
        <v>7</v>
      </c>
      <c r="H93" s="7">
        <f>IF(G93="muž",(E93-152.4)*0.728+51.65,(E93-152.4)*0.65+48.67)</f>
        <v>56.21</v>
      </c>
      <c r="I93" s="6">
        <f>D93-H93</f>
        <v>31.79</v>
      </c>
      <c r="J93" s="6" t="str">
        <f t="shared" si="1"/>
        <v>vyšší</v>
      </c>
    </row>
    <row r="94" spans="1:10" x14ac:dyDescent="0.2">
      <c r="A94" s="6">
        <v>84</v>
      </c>
      <c r="B94" s="6" t="s">
        <v>103</v>
      </c>
      <c r="C94" s="6" t="s">
        <v>87</v>
      </c>
      <c r="D94" s="6">
        <v>78</v>
      </c>
      <c r="E94" s="6">
        <v>173</v>
      </c>
      <c r="F94" s="8">
        <v>1955</v>
      </c>
      <c r="G94" s="6" t="s">
        <v>6</v>
      </c>
      <c r="H94" s="7">
        <f>IF(G94="muž",(E94-152.4)*0.728+51.65,(E94-152.4)*0.65+48.67)</f>
        <v>66.646799999999999</v>
      </c>
      <c r="I94" s="6">
        <f>D94-H94</f>
        <v>11.353200000000001</v>
      </c>
      <c r="J94" s="6" t="str">
        <f t="shared" si="1"/>
        <v>vyšší</v>
      </c>
    </row>
    <row r="95" spans="1:10" x14ac:dyDescent="0.2">
      <c r="A95" s="6">
        <v>23</v>
      </c>
      <c r="B95" s="6" t="s">
        <v>124</v>
      </c>
      <c r="C95" s="6" t="s">
        <v>30</v>
      </c>
      <c r="D95" s="6">
        <v>78</v>
      </c>
      <c r="E95" s="6">
        <v>170</v>
      </c>
      <c r="F95" s="8">
        <v>1956</v>
      </c>
      <c r="G95" s="6" t="s">
        <v>6</v>
      </c>
      <c r="H95" s="7">
        <f>IF(G95="muž",(E95-152.4)*0.728+51.65,(E95-152.4)*0.65+48.67)</f>
        <v>64.462799999999987</v>
      </c>
      <c r="I95" s="6">
        <f>D95-H95</f>
        <v>13.537200000000013</v>
      </c>
      <c r="J95" s="6" t="str">
        <f t="shared" si="1"/>
        <v>vyšší</v>
      </c>
    </row>
    <row r="96" spans="1:10" x14ac:dyDescent="0.2">
      <c r="A96" s="6">
        <v>44</v>
      </c>
      <c r="B96" s="6" t="s">
        <v>144</v>
      </c>
      <c r="C96" s="6" t="s">
        <v>51</v>
      </c>
      <c r="D96" s="6">
        <v>80</v>
      </c>
      <c r="E96" s="6">
        <v>193</v>
      </c>
      <c r="F96" s="8">
        <v>1956</v>
      </c>
      <c r="G96" s="6" t="s">
        <v>6</v>
      </c>
      <c r="H96" s="7">
        <f>IF(G96="muž",(E96-152.4)*0.728+51.65,(E96-152.4)*0.65+48.67)</f>
        <v>81.206799999999987</v>
      </c>
      <c r="I96" s="6">
        <f>D96-H96</f>
        <v>-1.206799999999987</v>
      </c>
      <c r="J96" s="6" t="str">
        <f t="shared" si="1"/>
        <v>nižší</v>
      </c>
    </row>
    <row r="97" spans="1:10" x14ac:dyDescent="0.2">
      <c r="A97" s="6">
        <v>77</v>
      </c>
      <c r="B97" s="6" t="s">
        <v>134</v>
      </c>
      <c r="C97" s="6" t="s">
        <v>80</v>
      </c>
      <c r="D97" s="6">
        <v>94</v>
      </c>
      <c r="E97" s="6">
        <v>181</v>
      </c>
      <c r="F97" s="8">
        <v>1956</v>
      </c>
      <c r="G97" s="6" t="s">
        <v>6</v>
      </c>
      <c r="H97" s="7">
        <f>IF(G97="muž",(E97-152.4)*0.728+51.65,(E97-152.4)*0.65+48.67)</f>
        <v>72.470799999999997</v>
      </c>
      <c r="I97" s="6">
        <f>D97-H97</f>
        <v>21.529200000000003</v>
      </c>
      <c r="J97" s="6" t="str">
        <f t="shared" si="1"/>
        <v>vyšší</v>
      </c>
    </row>
    <row r="98" spans="1:10" x14ac:dyDescent="0.2">
      <c r="A98" s="6">
        <v>98</v>
      </c>
      <c r="B98" s="6" t="s">
        <v>180</v>
      </c>
      <c r="C98" s="6" t="s">
        <v>100</v>
      </c>
      <c r="D98" s="6">
        <v>60</v>
      </c>
      <c r="E98" s="6">
        <v>173</v>
      </c>
      <c r="F98" s="8">
        <v>1956</v>
      </c>
      <c r="G98" s="6" t="s">
        <v>7</v>
      </c>
      <c r="H98" s="7">
        <f>IF(G98="muž",(E98-152.4)*0.728+51.65,(E98-152.4)*0.65+48.67)</f>
        <v>62.06</v>
      </c>
      <c r="I98" s="6">
        <f>D98-H98</f>
        <v>-2.0600000000000023</v>
      </c>
      <c r="J98" s="6" t="str">
        <f t="shared" si="1"/>
        <v>nižší</v>
      </c>
    </row>
    <row r="99" spans="1:10" x14ac:dyDescent="0.2">
      <c r="A99" s="6">
        <v>24</v>
      </c>
      <c r="B99" s="6" t="s">
        <v>125</v>
      </c>
      <c r="C99" s="6" t="s">
        <v>31</v>
      </c>
      <c r="D99" s="6">
        <v>60</v>
      </c>
      <c r="E99" s="6">
        <v>167</v>
      </c>
      <c r="F99" s="8">
        <v>1957</v>
      </c>
      <c r="G99" s="6" t="s">
        <v>6</v>
      </c>
      <c r="H99" s="7">
        <f>IF(G99="muž",(E99-152.4)*0.728+51.65,(E99-152.4)*0.65+48.67)</f>
        <v>62.27879999999999</v>
      </c>
      <c r="I99" s="6">
        <f>D99-H99</f>
        <v>-2.2787999999999897</v>
      </c>
      <c r="J99" s="6" t="str">
        <f t="shared" si="1"/>
        <v>nižší</v>
      </c>
    </row>
    <row r="100" spans="1:10" x14ac:dyDescent="0.2">
      <c r="A100" s="6">
        <v>78</v>
      </c>
      <c r="B100" s="6" t="s">
        <v>134</v>
      </c>
      <c r="C100" s="6" t="s">
        <v>81</v>
      </c>
      <c r="D100" s="6">
        <v>88</v>
      </c>
      <c r="E100" s="6">
        <v>186</v>
      </c>
      <c r="F100" s="8">
        <v>1957</v>
      </c>
      <c r="G100" s="6" t="s">
        <v>6</v>
      </c>
      <c r="H100" s="7">
        <f>IF(G100="muž",(E100-152.4)*0.728+51.65,(E100-152.4)*0.65+48.67)</f>
        <v>76.110799999999998</v>
      </c>
      <c r="I100" s="6">
        <f>D100-H100</f>
        <v>11.889200000000002</v>
      </c>
      <c r="J100" s="6" t="str">
        <f t="shared" si="1"/>
        <v>vyšší</v>
      </c>
    </row>
    <row r="101" spans="1:10" x14ac:dyDescent="0.2">
      <c r="A101" s="6">
        <v>106</v>
      </c>
      <c r="B101" s="6" t="s">
        <v>176</v>
      </c>
      <c r="C101" s="6" t="s">
        <v>100</v>
      </c>
      <c r="D101" s="6">
        <v>53</v>
      </c>
      <c r="E101" s="6">
        <v>158</v>
      </c>
      <c r="F101" s="8">
        <v>1957</v>
      </c>
      <c r="G101" s="6" t="s">
        <v>7</v>
      </c>
      <c r="H101" s="7">
        <f>IF(G101="muž",(E101-152.4)*0.728+51.65,(E101-152.4)*0.65+48.67)</f>
        <v>52.309999999999995</v>
      </c>
      <c r="I101" s="6">
        <f>D101-H101</f>
        <v>0.69000000000000483</v>
      </c>
      <c r="J101" s="6" t="str">
        <f t="shared" si="1"/>
        <v>vyšší</v>
      </c>
    </row>
    <row r="102" spans="1:10" x14ac:dyDescent="0.2">
      <c r="A102" s="6">
        <v>29</v>
      </c>
      <c r="B102" s="6" t="s">
        <v>130</v>
      </c>
      <c r="C102" s="6" t="s">
        <v>36</v>
      </c>
      <c r="D102" s="6">
        <v>68</v>
      </c>
      <c r="E102" s="6">
        <v>163</v>
      </c>
      <c r="F102" s="8">
        <v>1958</v>
      </c>
      <c r="G102" s="6" t="s">
        <v>7</v>
      </c>
      <c r="H102" s="7">
        <f>IF(G102="muž",(E102-152.4)*0.728+51.65,(E102-152.4)*0.65+48.67)</f>
        <v>55.559999999999995</v>
      </c>
      <c r="I102" s="6">
        <f>D102-H102</f>
        <v>12.440000000000005</v>
      </c>
      <c r="J102" s="6" t="str">
        <f t="shared" si="1"/>
        <v>vyšší</v>
      </c>
    </row>
    <row r="103" spans="1:10" x14ac:dyDescent="0.2">
      <c r="A103" s="6">
        <v>36</v>
      </c>
      <c r="B103" s="6" t="s">
        <v>137</v>
      </c>
      <c r="C103" s="6" t="s">
        <v>43</v>
      </c>
      <c r="D103" s="6">
        <v>76</v>
      </c>
      <c r="E103" s="6">
        <v>177</v>
      </c>
      <c r="F103" s="8">
        <v>1958</v>
      </c>
      <c r="G103" s="6" t="s">
        <v>6</v>
      </c>
      <c r="H103" s="7">
        <f>IF(G103="muž",(E103-152.4)*0.728+51.65,(E103-152.4)*0.65+48.67)</f>
        <v>69.558799999999991</v>
      </c>
      <c r="I103" s="6">
        <f>D103-H103</f>
        <v>6.4412000000000091</v>
      </c>
      <c r="J103" s="6" t="str">
        <f t="shared" si="1"/>
        <v>vyšší</v>
      </c>
    </row>
    <row r="104" spans="1:10" x14ac:dyDescent="0.2">
      <c r="A104" s="6">
        <v>83</v>
      </c>
      <c r="B104" s="6" t="s">
        <v>134</v>
      </c>
      <c r="C104" s="6" t="s">
        <v>86</v>
      </c>
      <c r="D104" s="6">
        <v>89</v>
      </c>
      <c r="E104" s="6">
        <v>184</v>
      </c>
      <c r="F104" s="8">
        <v>1958</v>
      </c>
      <c r="G104" s="6" t="s">
        <v>6</v>
      </c>
      <c r="H104" s="7">
        <f>IF(G104="muž",(E104-152.4)*0.728+51.65,(E104-152.4)*0.65+48.67)</f>
        <v>74.654799999999994</v>
      </c>
      <c r="I104" s="6">
        <f>D104-H104</f>
        <v>14.345200000000006</v>
      </c>
      <c r="J104" s="6" t="str">
        <f t="shared" si="1"/>
        <v>vyšší</v>
      </c>
    </row>
    <row r="105" spans="1:10" x14ac:dyDescent="0.2">
      <c r="A105" s="6">
        <v>90</v>
      </c>
      <c r="B105" s="6" t="s">
        <v>174</v>
      </c>
      <c r="C105" s="6" t="s">
        <v>92</v>
      </c>
      <c r="D105" s="6">
        <v>78</v>
      </c>
      <c r="E105" s="6">
        <v>176</v>
      </c>
      <c r="F105" s="8">
        <v>1958</v>
      </c>
      <c r="G105" s="6" t="s">
        <v>6</v>
      </c>
      <c r="H105" s="7">
        <f>IF(G105="muž",(E105-152.4)*0.728+51.65,(E105-152.4)*0.65+48.67)</f>
        <v>68.830799999999996</v>
      </c>
      <c r="I105" s="6">
        <f>D105-H105</f>
        <v>9.1692000000000036</v>
      </c>
      <c r="J105" s="6" t="str">
        <f t="shared" si="1"/>
        <v>vyšší</v>
      </c>
    </row>
    <row r="106" spans="1:10" x14ac:dyDescent="0.2">
      <c r="A106" s="6">
        <v>9</v>
      </c>
      <c r="B106" s="6" t="s">
        <v>111</v>
      </c>
      <c r="C106" s="6" t="s">
        <v>16</v>
      </c>
      <c r="D106" s="6">
        <v>83</v>
      </c>
      <c r="E106" s="6">
        <v>161</v>
      </c>
      <c r="F106" s="8">
        <v>1960</v>
      </c>
      <c r="G106" s="6" t="s">
        <v>7</v>
      </c>
      <c r="H106" s="7">
        <f>IF(G106="muž",(E106-152.4)*0.728+51.65,(E106-152.4)*0.65+48.67)</f>
        <v>54.26</v>
      </c>
      <c r="I106" s="6">
        <f>D106-H106</f>
        <v>28.740000000000002</v>
      </c>
      <c r="J106" s="6" t="str">
        <f t="shared" si="1"/>
        <v>vyšší</v>
      </c>
    </row>
    <row r="107" spans="1:10" x14ac:dyDescent="0.2">
      <c r="A107" s="6">
        <v>63</v>
      </c>
      <c r="B107" s="6" t="s">
        <v>160</v>
      </c>
      <c r="C107" s="6" t="s">
        <v>69</v>
      </c>
      <c r="D107" s="6">
        <v>79</v>
      </c>
      <c r="E107" s="6">
        <v>158</v>
      </c>
      <c r="F107" s="8">
        <v>1960</v>
      </c>
      <c r="G107" s="6" t="s">
        <v>7</v>
      </c>
      <c r="H107" s="7">
        <f>IF(G107="muž",(E107-152.4)*0.728+51.65,(E107-152.4)*0.65+48.67)</f>
        <v>52.309999999999995</v>
      </c>
      <c r="I107" s="6">
        <f>D107-H107</f>
        <v>26.690000000000005</v>
      </c>
      <c r="J107" s="6" t="str">
        <f t="shared" si="1"/>
        <v>vyšší</v>
      </c>
    </row>
    <row r="108" spans="1:10" x14ac:dyDescent="0.2">
      <c r="A108" s="6">
        <v>102</v>
      </c>
      <c r="B108" s="6" t="s">
        <v>184</v>
      </c>
      <c r="C108" s="6" t="s">
        <v>96</v>
      </c>
      <c r="D108" s="6">
        <v>68</v>
      </c>
      <c r="E108" s="6">
        <v>162</v>
      </c>
      <c r="F108" s="8">
        <v>1962</v>
      </c>
      <c r="G108" s="6" t="s">
        <v>7</v>
      </c>
      <c r="H108" s="7">
        <f>IF(G108="muž",(E108-152.4)*0.728+51.65,(E108-152.4)*0.65+48.67)</f>
        <v>54.91</v>
      </c>
      <c r="I108" s="6">
        <f>D108-H108</f>
        <v>13.090000000000003</v>
      </c>
      <c r="J108" s="6" t="str">
        <f t="shared" si="1"/>
        <v>vyšší</v>
      </c>
    </row>
    <row r="109" spans="1:10" x14ac:dyDescent="0.2">
      <c r="A109" s="6">
        <v>103</v>
      </c>
      <c r="B109" s="6" t="s">
        <v>118</v>
      </c>
      <c r="C109" s="6" t="s">
        <v>185</v>
      </c>
      <c r="D109" s="6">
        <v>82</v>
      </c>
      <c r="E109" s="6">
        <v>181</v>
      </c>
      <c r="F109" s="8">
        <v>1988</v>
      </c>
      <c r="G109" s="6" t="s">
        <v>6</v>
      </c>
      <c r="H109" s="7">
        <f>IF(G109="muž",(E109-152.4)*0.728+51.65,(E109-152.4)*0.65+48.67)</f>
        <v>72.470799999999997</v>
      </c>
      <c r="I109" s="6">
        <f>D109-H109</f>
        <v>9.529200000000003</v>
      </c>
      <c r="J109" s="6" t="str">
        <f t="shared" si="1"/>
        <v>vyšší</v>
      </c>
    </row>
  </sheetData>
  <autoFilter ref="A1:J109" xr:uid="{563A5046-6C62-4F04-AF68-A6BE7E328213}">
    <sortState ref="A2:J109">
      <sortCondition ref="F1:F109"/>
    </sortState>
  </autoFilter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CBD37-2DAB-4DD2-87E2-95C0FF8394E0}">
  <sheetPr codeName="Hárok4"/>
  <dimension ref="A1:J21"/>
  <sheetViews>
    <sheetView tabSelected="1" workbookViewId="0"/>
  </sheetViews>
  <sheetFormatPr defaultRowHeight="12.75" x14ac:dyDescent="0.2"/>
  <cols>
    <col min="2" max="3" width="12.140625" customWidth="1"/>
    <col min="4" max="4" width="9.5703125" customWidth="1"/>
    <col min="6" max="6" width="11.42578125" customWidth="1"/>
    <col min="8" max="8" width="15.42578125" customWidth="1"/>
  </cols>
  <sheetData>
    <row r="1" spans="1:10" ht="21" customHeight="1" x14ac:dyDescent="0.2">
      <c r="A1" s="4" t="s">
        <v>214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188</v>
      </c>
      <c r="I1" s="4" t="s">
        <v>189</v>
      </c>
      <c r="J1" s="4" t="s">
        <v>213</v>
      </c>
    </row>
    <row r="2" spans="1:10" x14ac:dyDescent="0.2">
      <c r="A2" s="6">
        <v>4</v>
      </c>
      <c r="B2" s="6" t="s">
        <v>106</v>
      </c>
      <c r="C2" s="6" t="s">
        <v>11</v>
      </c>
      <c r="D2" s="6">
        <v>63</v>
      </c>
      <c r="E2" s="6">
        <v>178</v>
      </c>
      <c r="F2" s="7">
        <v>1920</v>
      </c>
      <c r="G2" s="6" t="s">
        <v>7</v>
      </c>
      <c r="H2" s="7">
        <v>65.31</v>
      </c>
      <c r="I2" s="6">
        <v>-2.3100000000000023</v>
      </c>
      <c r="J2" s="6" t="s">
        <v>215</v>
      </c>
    </row>
    <row r="3" spans="1:10" x14ac:dyDescent="0.2">
      <c r="A3" s="6">
        <v>58</v>
      </c>
      <c r="B3" s="6" t="s">
        <v>155</v>
      </c>
      <c r="C3" s="6" t="s">
        <v>64</v>
      </c>
      <c r="D3" s="6">
        <v>81</v>
      </c>
      <c r="E3" s="6">
        <v>171</v>
      </c>
      <c r="F3" s="8">
        <v>1920</v>
      </c>
      <c r="G3" s="6" t="s">
        <v>7</v>
      </c>
      <c r="H3" s="7">
        <v>60.76</v>
      </c>
      <c r="I3" s="6">
        <v>20.240000000000002</v>
      </c>
      <c r="J3" s="6" t="s">
        <v>216</v>
      </c>
    </row>
    <row r="4" spans="1:10" x14ac:dyDescent="0.2">
      <c r="A4" s="6">
        <v>52</v>
      </c>
      <c r="B4" s="6" t="s">
        <v>149</v>
      </c>
      <c r="C4" s="6" t="s">
        <v>59</v>
      </c>
      <c r="D4" s="6">
        <v>73</v>
      </c>
      <c r="E4" s="6">
        <v>179</v>
      </c>
      <c r="F4" s="8">
        <v>1921</v>
      </c>
      <c r="G4" s="6" t="s">
        <v>7</v>
      </c>
      <c r="H4" s="7">
        <v>65.959999999999994</v>
      </c>
      <c r="I4" s="6">
        <v>7.0400000000000063</v>
      </c>
      <c r="J4" s="6" t="s">
        <v>216</v>
      </c>
    </row>
    <row r="5" spans="1:10" x14ac:dyDescent="0.2">
      <c r="A5" s="6">
        <v>14</v>
      </c>
      <c r="B5" s="6" t="s">
        <v>115</v>
      </c>
      <c r="C5" s="6" t="s">
        <v>21</v>
      </c>
      <c r="D5" s="6">
        <v>73</v>
      </c>
      <c r="E5" s="6">
        <v>169</v>
      </c>
      <c r="F5" s="8">
        <v>1923</v>
      </c>
      <c r="G5" s="6" t="s">
        <v>7</v>
      </c>
      <c r="H5" s="7">
        <v>59.46</v>
      </c>
      <c r="I5" s="6">
        <v>13.54</v>
      </c>
      <c r="J5" s="6" t="s">
        <v>216</v>
      </c>
    </row>
    <row r="6" spans="1:10" x14ac:dyDescent="0.2">
      <c r="A6" s="6">
        <v>68</v>
      </c>
      <c r="B6" s="6" t="s">
        <v>150</v>
      </c>
      <c r="C6" s="6" t="s">
        <v>73</v>
      </c>
      <c r="D6" s="6">
        <v>97</v>
      </c>
      <c r="E6" s="6">
        <v>176</v>
      </c>
      <c r="F6" s="8">
        <v>1923</v>
      </c>
      <c r="G6" s="6" t="s">
        <v>7</v>
      </c>
      <c r="H6" s="7">
        <v>64.009999999999991</v>
      </c>
      <c r="I6" s="6">
        <v>32.990000000000009</v>
      </c>
      <c r="J6" s="6" t="s">
        <v>216</v>
      </c>
    </row>
    <row r="7" spans="1:10" x14ac:dyDescent="0.2">
      <c r="A7" s="6">
        <v>92</v>
      </c>
      <c r="B7" s="6" t="s">
        <v>176</v>
      </c>
      <c r="C7" s="6" t="s">
        <v>94</v>
      </c>
      <c r="D7" s="6">
        <v>65</v>
      </c>
      <c r="E7" s="6">
        <v>155</v>
      </c>
      <c r="F7" s="8">
        <v>1924</v>
      </c>
      <c r="G7" s="6" t="s">
        <v>7</v>
      </c>
      <c r="H7" s="7">
        <v>50.36</v>
      </c>
      <c r="I7" s="6">
        <v>14.64</v>
      </c>
      <c r="J7" s="6" t="s">
        <v>216</v>
      </c>
    </row>
    <row r="8" spans="1:10" x14ac:dyDescent="0.2">
      <c r="A8" s="6">
        <v>22</v>
      </c>
      <c r="B8" s="6" t="s">
        <v>123</v>
      </c>
      <c r="C8" s="6" t="s">
        <v>29</v>
      </c>
      <c r="D8" s="6">
        <v>99</v>
      </c>
      <c r="E8" s="6">
        <v>167</v>
      </c>
      <c r="F8" s="8">
        <v>1925</v>
      </c>
      <c r="G8" s="6" t="s">
        <v>7</v>
      </c>
      <c r="H8" s="7">
        <v>58.16</v>
      </c>
      <c r="I8" s="6">
        <v>40.840000000000003</v>
      </c>
      <c r="J8" s="6" t="s">
        <v>216</v>
      </c>
    </row>
    <row r="9" spans="1:10" x14ac:dyDescent="0.2">
      <c r="A9" s="6">
        <v>39</v>
      </c>
      <c r="B9" s="6" t="s">
        <v>140</v>
      </c>
      <c r="C9" s="6" t="s">
        <v>46</v>
      </c>
      <c r="D9" s="6">
        <v>69</v>
      </c>
      <c r="E9" s="6">
        <v>173</v>
      </c>
      <c r="F9" s="8">
        <v>1928</v>
      </c>
      <c r="G9" s="6" t="s">
        <v>7</v>
      </c>
      <c r="H9" s="7">
        <v>62.06</v>
      </c>
      <c r="I9" s="6">
        <v>6.9399999999999977</v>
      </c>
      <c r="J9" s="6" t="s">
        <v>216</v>
      </c>
    </row>
    <row r="10" spans="1:10" x14ac:dyDescent="0.2">
      <c r="A10" s="6">
        <v>91</v>
      </c>
      <c r="B10" s="6" t="s">
        <v>175</v>
      </c>
      <c r="C10" s="6" t="s">
        <v>93</v>
      </c>
      <c r="D10" s="6">
        <v>62</v>
      </c>
      <c r="E10" s="6">
        <v>177</v>
      </c>
      <c r="F10" s="8">
        <v>1928</v>
      </c>
      <c r="G10" s="6" t="s">
        <v>7</v>
      </c>
      <c r="H10" s="7">
        <v>64.66</v>
      </c>
      <c r="I10" s="6">
        <v>-2.6599999999999966</v>
      </c>
      <c r="J10" s="6" t="s">
        <v>215</v>
      </c>
    </row>
    <row r="11" spans="1:10" x14ac:dyDescent="0.2">
      <c r="A11" s="6">
        <v>93</v>
      </c>
      <c r="B11" s="6" t="s">
        <v>177</v>
      </c>
      <c r="C11" s="6" t="s">
        <v>95</v>
      </c>
      <c r="D11" s="6">
        <v>74</v>
      </c>
      <c r="E11" s="6">
        <v>170</v>
      </c>
      <c r="F11" s="8">
        <v>1928</v>
      </c>
      <c r="G11" s="6" t="s">
        <v>7</v>
      </c>
      <c r="H11" s="7">
        <v>60.11</v>
      </c>
      <c r="I11" s="6">
        <v>13.89</v>
      </c>
      <c r="J11" s="6" t="s">
        <v>216</v>
      </c>
    </row>
    <row r="12" spans="1:10" x14ac:dyDescent="0.2">
      <c r="A12" s="6">
        <v>101</v>
      </c>
      <c r="B12" s="6" t="s">
        <v>177</v>
      </c>
      <c r="C12" s="6" t="s">
        <v>183</v>
      </c>
      <c r="D12" s="6">
        <v>59</v>
      </c>
      <c r="E12" s="6">
        <v>170</v>
      </c>
      <c r="F12" s="8">
        <v>1928</v>
      </c>
      <c r="G12" s="6" t="s">
        <v>7</v>
      </c>
      <c r="H12" s="7">
        <v>60.11</v>
      </c>
      <c r="I12" s="6">
        <v>-1.1099999999999994</v>
      </c>
      <c r="J12" s="6" t="s">
        <v>215</v>
      </c>
    </row>
    <row r="13" spans="1:10" x14ac:dyDescent="0.2">
      <c r="A13" s="6">
        <v>18</v>
      </c>
      <c r="B13" s="6" t="s">
        <v>119</v>
      </c>
      <c r="C13" s="6" t="s">
        <v>25</v>
      </c>
      <c r="D13" s="6">
        <v>78</v>
      </c>
      <c r="E13" s="6">
        <v>170</v>
      </c>
      <c r="F13" s="8">
        <v>1931</v>
      </c>
      <c r="G13" s="6" t="s">
        <v>7</v>
      </c>
      <c r="H13" s="7">
        <v>60.11</v>
      </c>
      <c r="I13" s="6">
        <v>17.89</v>
      </c>
      <c r="J13" s="6" t="s">
        <v>216</v>
      </c>
    </row>
    <row r="14" spans="1:10" x14ac:dyDescent="0.2">
      <c r="A14" s="6">
        <v>20</v>
      </c>
      <c r="B14" s="6" t="s">
        <v>121</v>
      </c>
      <c r="C14" s="6" t="s">
        <v>27</v>
      </c>
      <c r="D14" s="6">
        <v>70</v>
      </c>
      <c r="E14" s="6">
        <v>161</v>
      </c>
      <c r="F14" s="8">
        <v>1931</v>
      </c>
      <c r="G14" s="6" t="s">
        <v>7</v>
      </c>
      <c r="H14" s="7">
        <v>54.26</v>
      </c>
      <c r="I14" s="6">
        <v>15.740000000000002</v>
      </c>
      <c r="J14" s="6" t="s">
        <v>216</v>
      </c>
    </row>
    <row r="15" spans="1:10" x14ac:dyDescent="0.2">
      <c r="A15" s="6">
        <v>74</v>
      </c>
      <c r="B15" s="6" t="s">
        <v>166</v>
      </c>
      <c r="C15" s="6" t="s">
        <v>77</v>
      </c>
      <c r="D15" s="6">
        <v>69</v>
      </c>
      <c r="E15" s="6">
        <v>166</v>
      </c>
      <c r="F15" s="8">
        <v>1931</v>
      </c>
      <c r="G15" s="6" t="s">
        <v>7</v>
      </c>
      <c r="H15" s="7">
        <v>57.51</v>
      </c>
      <c r="I15" s="6">
        <v>11.490000000000002</v>
      </c>
      <c r="J15" s="6" t="s">
        <v>216</v>
      </c>
    </row>
    <row r="16" spans="1:10" x14ac:dyDescent="0.2">
      <c r="A16" s="6">
        <v>45</v>
      </c>
      <c r="B16" s="6" t="s">
        <v>121</v>
      </c>
      <c r="C16" s="6" t="s">
        <v>52</v>
      </c>
      <c r="D16" s="6">
        <v>78</v>
      </c>
      <c r="E16" s="6">
        <v>172</v>
      </c>
      <c r="F16" s="8">
        <v>1934</v>
      </c>
      <c r="G16" s="6" t="s">
        <v>7</v>
      </c>
      <c r="H16" s="7">
        <v>61.41</v>
      </c>
      <c r="I16" s="6">
        <v>16.590000000000003</v>
      </c>
      <c r="J16" s="6" t="s">
        <v>216</v>
      </c>
    </row>
    <row r="17" spans="1:10" x14ac:dyDescent="0.2">
      <c r="A17" s="6">
        <v>27</v>
      </c>
      <c r="B17" s="6" t="s">
        <v>128</v>
      </c>
      <c r="C17" s="6" t="s">
        <v>34</v>
      </c>
      <c r="D17" s="6">
        <v>85</v>
      </c>
      <c r="E17" s="6">
        <v>176</v>
      </c>
      <c r="F17" s="8">
        <v>1935</v>
      </c>
      <c r="G17" s="6" t="s">
        <v>7</v>
      </c>
      <c r="H17" s="7">
        <v>64.009999999999991</v>
      </c>
      <c r="I17" s="6">
        <v>20.990000000000009</v>
      </c>
      <c r="J17" s="6" t="s">
        <v>216</v>
      </c>
    </row>
    <row r="18" spans="1:10" x14ac:dyDescent="0.2">
      <c r="A18" s="6">
        <v>48</v>
      </c>
      <c r="B18" s="6" t="s">
        <v>115</v>
      </c>
      <c r="C18" s="6" t="s">
        <v>55</v>
      </c>
      <c r="D18" s="6">
        <v>81</v>
      </c>
      <c r="E18" s="6">
        <v>173</v>
      </c>
      <c r="F18" s="8">
        <v>1935</v>
      </c>
      <c r="G18" s="6" t="s">
        <v>7</v>
      </c>
      <c r="H18" s="7">
        <v>62.06</v>
      </c>
      <c r="I18" s="6">
        <v>18.939999999999998</v>
      </c>
      <c r="J18" s="6" t="s">
        <v>216</v>
      </c>
    </row>
    <row r="19" spans="1:10" x14ac:dyDescent="0.2">
      <c r="A19" s="6">
        <v>19</v>
      </c>
      <c r="B19" s="6" t="s">
        <v>120</v>
      </c>
      <c r="C19" s="6" t="s">
        <v>26</v>
      </c>
      <c r="D19" s="6">
        <v>83</v>
      </c>
      <c r="E19" s="6">
        <v>171</v>
      </c>
      <c r="F19" s="8">
        <v>1936</v>
      </c>
      <c r="G19" s="6" t="s">
        <v>7</v>
      </c>
      <c r="H19" s="7">
        <v>60.76</v>
      </c>
      <c r="I19" s="6">
        <v>22.240000000000002</v>
      </c>
      <c r="J19" s="6" t="s">
        <v>216</v>
      </c>
    </row>
    <row r="20" spans="1:10" x14ac:dyDescent="0.2">
      <c r="A20" s="6">
        <v>70</v>
      </c>
      <c r="B20" s="6" t="s">
        <v>110</v>
      </c>
      <c r="C20" s="6" t="s">
        <v>75</v>
      </c>
      <c r="D20" s="6">
        <v>71</v>
      </c>
      <c r="E20" s="6">
        <v>173</v>
      </c>
      <c r="F20" s="8">
        <v>1936</v>
      </c>
      <c r="G20" s="6" t="s">
        <v>7</v>
      </c>
      <c r="H20" s="7">
        <v>62.06</v>
      </c>
      <c r="I20" s="6">
        <v>8.9399999999999977</v>
      </c>
      <c r="J20" s="6" t="s">
        <v>216</v>
      </c>
    </row>
    <row r="21" spans="1:10" x14ac:dyDescent="0.2">
      <c r="A21" s="6">
        <v>21</v>
      </c>
      <c r="B21" s="6" t="s">
        <v>122</v>
      </c>
      <c r="C21" s="6" t="s">
        <v>28</v>
      </c>
      <c r="D21" s="6">
        <v>98</v>
      </c>
      <c r="E21" s="6">
        <v>174</v>
      </c>
      <c r="F21" s="8">
        <v>1939</v>
      </c>
      <c r="G21" s="6" t="s">
        <v>7</v>
      </c>
      <c r="H21" s="7">
        <v>62.71</v>
      </c>
      <c r="I21" s="6">
        <v>35.29</v>
      </c>
      <c r="J21" s="6" t="s">
        <v>216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1:O23"/>
  <sheetViews>
    <sheetView workbookViewId="0">
      <selection activeCell="D7" sqref="D7"/>
    </sheetView>
  </sheetViews>
  <sheetFormatPr defaultRowHeight="12.75" x14ac:dyDescent="0.2"/>
  <sheetData>
    <row r="1" spans="1:15" x14ac:dyDescent="0.2">
      <c r="A1" s="3" t="s">
        <v>190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">
      <c r="A2" s="3" t="s">
        <v>191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s="3" t="s">
        <v>192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3" t="s">
        <v>193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">
      <c r="A5" t="s">
        <v>194</v>
      </c>
    </row>
    <row r="6" spans="1:15" x14ac:dyDescent="0.2">
      <c r="A6" t="s">
        <v>195</v>
      </c>
    </row>
    <row r="7" spans="1:15" x14ac:dyDescent="0.2">
      <c r="A7" t="s">
        <v>196</v>
      </c>
    </row>
    <row r="8" spans="1:15" x14ac:dyDescent="0.2">
      <c r="A8" t="s">
        <v>197</v>
      </c>
    </row>
    <row r="9" spans="1:15" x14ac:dyDescent="0.2">
      <c r="A9" t="s">
        <v>198</v>
      </c>
    </row>
    <row r="10" spans="1:15" x14ac:dyDescent="0.2">
      <c r="A10" t="s">
        <v>199</v>
      </c>
    </row>
    <row r="11" spans="1:15" x14ac:dyDescent="0.2">
      <c r="A11" t="s">
        <v>200</v>
      </c>
    </row>
    <row r="12" spans="1:15" x14ac:dyDescent="0.2">
      <c r="A12" t="s">
        <v>201</v>
      </c>
    </row>
    <row r="13" spans="1:15" x14ac:dyDescent="0.2">
      <c r="A13" t="s">
        <v>202</v>
      </c>
    </row>
    <row r="14" spans="1:15" x14ac:dyDescent="0.2">
      <c r="A14" t="s">
        <v>203</v>
      </c>
    </row>
    <row r="15" spans="1:15" x14ac:dyDescent="0.2">
      <c r="A15" t="s">
        <v>204</v>
      </c>
    </row>
    <row r="16" spans="1:15" x14ac:dyDescent="0.2">
      <c r="A16" t="s">
        <v>205</v>
      </c>
    </row>
    <row r="17" spans="1:1" x14ac:dyDescent="0.2">
      <c r="A17" t="s">
        <v>206</v>
      </c>
    </row>
    <row r="18" spans="1:1" x14ac:dyDescent="0.2">
      <c r="A18" t="s">
        <v>207</v>
      </c>
    </row>
    <row r="19" spans="1:1" x14ac:dyDescent="0.2">
      <c r="A19" t="s">
        <v>208</v>
      </c>
    </row>
    <row r="20" spans="1:1" x14ac:dyDescent="0.2">
      <c r="A20" t="s">
        <v>209</v>
      </c>
    </row>
    <row r="21" spans="1:1" x14ac:dyDescent="0.2">
      <c r="A21" t="s">
        <v>210</v>
      </c>
    </row>
    <row r="22" spans="1:1" x14ac:dyDescent="0.2">
      <c r="A22" t="s">
        <v>211</v>
      </c>
    </row>
    <row r="23" spans="1:1" x14ac:dyDescent="0.2">
      <c r="A23" t="s">
        <v>212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/>
  <dimension ref="A2:F110"/>
  <sheetViews>
    <sheetView workbookViewId="0"/>
  </sheetViews>
  <sheetFormatPr defaultRowHeight="12.75" x14ac:dyDescent="0.2"/>
  <cols>
    <col min="1" max="2" width="12.140625" customWidth="1"/>
    <col min="3" max="3" width="9.5703125" customWidth="1"/>
    <col min="5" max="5" width="11.42578125" customWidth="1"/>
    <col min="7" max="7" width="15.42578125" customWidth="1"/>
  </cols>
  <sheetData>
    <row r="2" spans="1:6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2">
      <c r="A3" t="s">
        <v>103</v>
      </c>
      <c r="B3" t="s">
        <v>8</v>
      </c>
      <c r="C3">
        <v>78</v>
      </c>
      <c r="D3">
        <v>173</v>
      </c>
      <c r="E3" s="1">
        <v>1948</v>
      </c>
      <c r="F3" t="s">
        <v>6</v>
      </c>
    </row>
    <row r="4" spans="1:6" x14ac:dyDescent="0.2">
      <c r="A4" t="s">
        <v>104</v>
      </c>
      <c r="B4" t="s">
        <v>9</v>
      </c>
      <c r="C4">
        <v>75</v>
      </c>
      <c r="D4">
        <v>169</v>
      </c>
      <c r="E4" s="1">
        <v>1948</v>
      </c>
      <c r="F4" t="s">
        <v>7</v>
      </c>
    </row>
    <row r="5" spans="1:6" x14ac:dyDescent="0.2">
      <c r="A5" t="s">
        <v>105</v>
      </c>
      <c r="B5" t="s">
        <v>10</v>
      </c>
      <c r="C5">
        <v>65</v>
      </c>
      <c r="D5">
        <v>160</v>
      </c>
      <c r="E5" s="1">
        <v>1948</v>
      </c>
      <c r="F5" t="s">
        <v>6</v>
      </c>
    </row>
    <row r="6" spans="1:6" x14ac:dyDescent="0.2">
      <c r="A6" t="s">
        <v>106</v>
      </c>
      <c r="B6" t="s">
        <v>11</v>
      </c>
      <c r="C6">
        <v>63</v>
      </c>
      <c r="D6">
        <v>178</v>
      </c>
      <c r="E6" s="1">
        <v>1920</v>
      </c>
      <c r="F6" t="s">
        <v>7</v>
      </c>
    </row>
    <row r="7" spans="1:6" x14ac:dyDescent="0.2">
      <c r="A7" t="s">
        <v>107</v>
      </c>
      <c r="B7" t="s">
        <v>12</v>
      </c>
      <c r="C7">
        <v>80</v>
      </c>
      <c r="D7">
        <v>193</v>
      </c>
      <c r="E7" s="2">
        <v>1944</v>
      </c>
      <c r="F7" t="s">
        <v>6</v>
      </c>
    </row>
    <row r="8" spans="1:6" x14ac:dyDescent="0.2">
      <c r="A8" t="s">
        <v>108</v>
      </c>
      <c r="B8" t="s">
        <v>13</v>
      </c>
      <c r="C8">
        <v>80</v>
      </c>
      <c r="D8">
        <v>172</v>
      </c>
      <c r="E8" s="2">
        <v>1955</v>
      </c>
      <c r="F8" t="s">
        <v>7</v>
      </c>
    </row>
    <row r="9" spans="1:6" x14ac:dyDescent="0.2">
      <c r="A9" t="s">
        <v>109</v>
      </c>
      <c r="B9" t="s">
        <v>14</v>
      </c>
      <c r="C9">
        <v>78</v>
      </c>
      <c r="D9">
        <v>162</v>
      </c>
      <c r="E9" s="2">
        <v>1951</v>
      </c>
      <c r="F9" t="s">
        <v>7</v>
      </c>
    </row>
    <row r="10" spans="1:6" x14ac:dyDescent="0.2">
      <c r="A10" t="s">
        <v>110</v>
      </c>
      <c r="B10" t="s">
        <v>15</v>
      </c>
      <c r="C10">
        <v>62</v>
      </c>
      <c r="D10">
        <v>177</v>
      </c>
      <c r="E10" s="2">
        <v>1955</v>
      </c>
      <c r="F10" t="s">
        <v>7</v>
      </c>
    </row>
    <row r="11" spans="1:6" x14ac:dyDescent="0.2">
      <c r="A11" t="s">
        <v>111</v>
      </c>
      <c r="B11" t="s">
        <v>16</v>
      </c>
      <c r="C11">
        <v>83</v>
      </c>
      <c r="D11">
        <v>161</v>
      </c>
      <c r="E11" s="2">
        <v>1960</v>
      </c>
      <c r="F11" t="s">
        <v>7</v>
      </c>
    </row>
    <row r="12" spans="1:6" x14ac:dyDescent="0.2">
      <c r="A12" t="s">
        <v>112</v>
      </c>
      <c r="B12" t="s">
        <v>17</v>
      </c>
      <c r="C12">
        <v>62</v>
      </c>
      <c r="D12">
        <v>172</v>
      </c>
      <c r="E12" s="2">
        <v>1944</v>
      </c>
      <c r="F12" t="s">
        <v>6</v>
      </c>
    </row>
    <row r="13" spans="1:6" x14ac:dyDescent="0.2">
      <c r="A13" t="s">
        <v>113</v>
      </c>
      <c r="B13" t="s">
        <v>18</v>
      </c>
      <c r="C13">
        <v>65</v>
      </c>
      <c r="D13">
        <v>160</v>
      </c>
      <c r="E13" s="2">
        <v>1950</v>
      </c>
      <c r="F13" t="s">
        <v>6</v>
      </c>
    </row>
    <row r="14" spans="1:6" x14ac:dyDescent="0.2">
      <c r="A14" t="s">
        <v>114</v>
      </c>
      <c r="B14" t="s">
        <v>19</v>
      </c>
      <c r="C14">
        <v>91</v>
      </c>
      <c r="D14">
        <v>167</v>
      </c>
      <c r="E14" s="2">
        <v>1949</v>
      </c>
      <c r="F14" t="s">
        <v>7</v>
      </c>
    </row>
    <row r="15" spans="1:6" x14ac:dyDescent="0.2">
      <c r="A15" t="s">
        <v>112</v>
      </c>
      <c r="B15" t="s">
        <v>20</v>
      </c>
      <c r="C15">
        <v>96</v>
      </c>
      <c r="D15">
        <v>194</v>
      </c>
      <c r="E15" s="2">
        <v>1943</v>
      </c>
      <c r="F15" t="s">
        <v>6</v>
      </c>
    </row>
    <row r="16" spans="1:6" x14ac:dyDescent="0.2">
      <c r="A16" t="s">
        <v>115</v>
      </c>
      <c r="B16" t="s">
        <v>21</v>
      </c>
      <c r="C16">
        <v>73</v>
      </c>
      <c r="D16">
        <v>169</v>
      </c>
      <c r="E16" s="2">
        <v>1923</v>
      </c>
      <c r="F16" t="s">
        <v>7</v>
      </c>
    </row>
    <row r="17" spans="1:6" x14ac:dyDescent="0.2">
      <c r="A17" t="s">
        <v>116</v>
      </c>
      <c r="B17" t="s">
        <v>22</v>
      </c>
      <c r="C17">
        <v>75</v>
      </c>
      <c r="D17">
        <v>189</v>
      </c>
      <c r="E17" s="2">
        <v>1952</v>
      </c>
      <c r="F17" t="s">
        <v>6</v>
      </c>
    </row>
    <row r="18" spans="1:6" x14ac:dyDescent="0.2">
      <c r="A18" t="s">
        <v>117</v>
      </c>
      <c r="B18" t="s">
        <v>23</v>
      </c>
      <c r="C18">
        <v>87</v>
      </c>
      <c r="D18">
        <v>178</v>
      </c>
      <c r="E18" s="2">
        <v>1936</v>
      </c>
      <c r="F18" t="s">
        <v>6</v>
      </c>
    </row>
    <row r="19" spans="1:6" x14ac:dyDescent="0.2">
      <c r="A19" t="s">
        <v>118</v>
      </c>
      <c r="B19" t="s">
        <v>24</v>
      </c>
      <c r="C19">
        <v>92</v>
      </c>
      <c r="D19">
        <v>183</v>
      </c>
      <c r="E19" s="2">
        <v>1947</v>
      </c>
      <c r="F19" t="s">
        <v>6</v>
      </c>
    </row>
    <row r="20" spans="1:6" x14ac:dyDescent="0.2">
      <c r="A20" t="s">
        <v>119</v>
      </c>
      <c r="B20" t="s">
        <v>25</v>
      </c>
      <c r="C20">
        <v>78</v>
      </c>
      <c r="D20">
        <v>170</v>
      </c>
      <c r="E20" s="2">
        <v>1931</v>
      </c>
      <c r="F20" t="s">
        <v>7</v>
      </c>
    </row>
    <row r="21" spans="1:6" x14ac:dyDescent="0.2">
      <c r="A21" t="s">
        <v>120</v>
      </c>
      <c r="B21" t="s">
        <v>26</v>
      </c>
      <c r="C21">
        <v>83</v>
      </c>
      <c r="D21">
        <v>171</v>
      </c>
      <c r="E21" s="2">
        <v>1936</v>
      </c>
      <c r="F21" t="s">
        <v>7</v>
      </c>
    </row>
    <row r="22" spans="1:6" x14ac:dyDescent="0.2">
      <c r="A22" t="s">
        <v>121</v>
      </c>
      <c r="B22" t="s">
        <v>27</v>
      </c>
      <c r="C22">
        <v>70</v>
      </c>
      <c r="D22">
        <v>161</v>
      </c>
      <c r="E22" s="2">
        <v>1931</v>
      </c>
      <c r="F22" t="s">
        <v>7</v>
      </c>
    </row>
    <row r="23" spans="1:6" x14ac:dyDescent="0.2">
      <c r="A23" t="s">
        <v>122</v>
      </c>
      <c r="B23" t="s">
        <v>28</v>
      </c>
      <c r="C23">
        <v>98</v>
      </c>
      <c r="D23">
        <v>174</v>
      </c>
      <c r="E23" s="2">
        <v>1939</v>
      </c>
      <c r="F23" t="s">
        <v>7</v>
      </c>
    </row>
    <row r="24" spans="1:6" x14ac:dyDescent="0.2">
      <c r="A24" t="s">
        <v>123</v>
      </c>
      <c r="B24" t="s">
        <v>29</v>
      </c>
      <c r="C24">
        <v>99</v>
      </c>
      <c r="D24">
        <v>167</v>
      </c>
      <c r="E24" s="2">
        <v>1925</v>
      </c>
      <c r="F24" t="s">
        <v>7</v>
      </c>
    </row>
    <row r="25" spans="1:6" x14ac:dyDescent="0.2">
      <c r="A25" t="s">
        <v>124</v>
      </c>
      <c r="B25" t="s">
        <v>30</v>
      </c>
      <c r="C25">
        <v>78</v>
      </c>
      <c r="D25">
        <v>170</v>
      </c>
      <c r="E25" s="2">
        <v>1956</v>
      </c>
      <c r="F25" t="s">
        <v>6</v>
      </c>
    </row>
    <row r="26" spans="1:6" x14ac:dyDescent="0.2">
      <c r="A26" t="s">
        <v>125</v>
      </c>
      <c r="B26" t="s">
        <v>31</v>
      </c>
      <c r="C26">
        <v>60</v>
      </c>
      <c r="D26">
        <v>167</v>
      </c>
      <c r="E26" s="2">
        <v>1957</v>
      </c>
      <c r="F26" t="s">
        <v>6</v>
      </c>
    </row>
    <row r="27" spans="1:6" x14ac:dyDescent="0.2">
      <c r="A27" t="s">
        <v>126</v>
      </c>
      <c r="B27" t="s">
        <v>32</v>
      </c>
      <c r="C27">
        <v>76</v>
      </c>
      <c r="D27">
        <v>173</v>
      </c>
      <c r="E27" s="2">
        <v>1946</v>
      </c>
      <c r="F27" t="s">
        <v>6</v>
      </c>
    </row>
    <row r="28" spans="1:6" x14ac:dyDescent="0.2">
      <c r="A28" t="s">
        <v>127</v>
      </c>
      <c r="B28" t="s">
        <v>33</v>
      </c>
      <c r="C28">
        <v>92</v>
      </c>
      <c r="D28">
        <v>189</v>
      </c>
      <c r="E28" s="2">
        <v>1953</v>
      </c>
      <c r="F28" t="s">
        <v>6</v>
      </c>
    </row>
    <row r="29" spans="1:6" x14ac:dyDescent="0.2">
      <c r="A29" t="s">
        <v>128</v>
      </c>
      <c r="B29" t="s">
        <v>34</v>
      </c>
      <c r="C29">
        <v>85</v>
      </c>
      <c r="D29">
        <v>176</v>
      </c>
      <c r="E29" s="2">
        <v>1935</v>
      </c>
      <c r="F29" t="s">
        <v>7</v>
      </c>
    </row>
    <row r="30" spans="1:6" x14ac:dyDescent="0.2">
      <c r="A30" t="s">
        <v>129</v>
      </c>
      <c r="B30" t="s">
        <v>35</v>
      </c>
      <c r="C30">
        <v>75</v>
      </c>
      <c r="D30">
        <v>170</v>
      </c>
      <c r="E30" s="2">
        <v>1945</v>
      </c>
      <c r="F30" t="s">
        <v>6</v>
      </c>
    </row>
    <row r="31" spans="1:6" x14ac:dyDescent="0.2">
      <c r="A31" t="s">
        <v>130</v>
      </c>
      <c r="B31" t="s">
        <v>36</v>
      </c>
      <c r="C31">
        <v>68</v>
      </c>
      <c r="D31">
        <v>163</v>
      </c>
      <c r="E31" s="2">
        <v>1958</v>
      </c>
      <c r="F31" t="s">
        <v>7</v>
      </c>
    </row>
    <row r="32" spans="1:6" x14ac:dyDescent="0.2">
      <c r="A32" t="s">
        <v>131</v>
      </c>
      <c r="B32" t="s">
        <v>37</v>
      </c>
      <c r="C32">
        <v>96</v>
      </c>
      <c r="D32">
        <v>193</v>
      </c>
      <c r="E32" s="2">
        <v>1955</v>
      </c>
      <c r="F32" t="s">
        <v>6</v>
      </c>
    </row>
    <row r="33" spans="1:6" x14ac:dyDescent="0.2">
      <c r="A33" t="s">
        <v>132</v>
      </c>
      <c r="B33" t="s">
        <v>38</v>
      </c>
      <c r="C33">
        <v>103</v>
      </c>
      <c r="D33">
        <v>196</v>
      </c>
      <c r="E33" s="2">
        <v>1940</v>
      </c>
      <c r="F33" t="s">
        <v>6</v>
      </c>
    </row>
    <row r="34" spans="1:6" x14ac:dyDescent="0.2">
      <c r="A34" t="s">
        <v>133</v>
      </c>
      <c r="B34" t="s">
        <v>39</v>
      </c>
      <c r="C34">
        <v>94</v>
      </c>
      <c r="D34">
        <v>192</v>
      </c>
      <c r="E34" s="2">
        <v>1941</v>
      </c>
      <c r="F34" t="s">
        <v>6</v>
      </c>
    </row>
    <row r="35" spans="1:6" x14ac:dyDescent="0.2">
      <c r="A35" t="s">
        <v>134</v>
      </c>
      <c r="B35" t="s">
        <v>40</v>
      </c>
      <c r="C35">
        <v>80</v>
      </c>
      <c r="D35">
        <v>193</v>
      </c>
      <c r="E35" s="2">
        <v>1946</v>
      </c>
      <c r="F35" t="s">
        <v>6</v>
      </c>
    </row>
    <row r="36" spans="1:6" x14ac:dyDescent="0.2">
      <c r="A36" t="s">
        <v>135</v>
      </c>
      <c r="B36" t="s">
        <v>41</v>
      </c>
      <c r="C36">
        <v>87</v>
      </c>
      <c r="D36">
        <v>182</v>
      </c>
      <c r="E36" s="2">
        <v>1947</v>
      </c>
      <c r="F36" t="s">
        <v>6</v>
      </c>
    </row>
    <row r="37" spans="1:6" x14ac:dyDescent="0.2">
      <c r="A37" t="s">
        <v>136</v>
      </c>
      <c r="B37" t="s">
        <v>42</v>
      </c>
      <c r="C37">
        <v>96</v>
      </c>
      <c r="D37">
        <v>188</v>
      </c>
      <c r="E37" s="2">
        <v>1923</v>
      </c>
      <c r="F37" t="s">
        <v>6</v>
      </c>
    </row>
    <row r="38" spans="1:6" x14ac:dyDescent="0.2">
      <c r="A38" t="s">
        <v>137</v>
      </c>
      <c r="B38" t="s">
        <v>43</v>
      </c>
      <c r="C38">
        <v>76</v>
      </c>
      <c r="D38">
        <v>177</v>
      </c>
      <c r="E38" s="2">
        <v>1958</v>
      </c>
      <c r="F38" t="s">
        <v>6</v>
      </c>
    </row>
    <row r="39" spans="1:6" x14ac:dyDescent="0.2">
      <c r="A39" t="s">
        <v>138</v>
      </c>
      <c r="B39" t="s">
        <v>44</v>
      </c>
      <c r="C39">
        <v>76</v>
      </c>
      <c r="D39">
        <v>171</v>
      </c>
      <c r="E39" s="2">
        <v>1928</v>
      </c>
      <c r="F39" t="s">
        <v>6</v>
      </c>
    </row>
    <row r="40" spans="1:6" x14ac:dyDescent="0.2">
      <c r="A40" t="s">
        <v>139</v>
      </c>
      <c r="B40" t="s">
        <v>45</v>
      </c>
      <c r="C40">
        <v>69</v>
      </c>
      <c r="D40">
        <v>158</v>
      </c>
      <c r="E40" s="2">
        <v>1924</v>
      </c>
      <c r="F40" t="s">
        <v>6</v>
      </c>
    </row>
    <row r="41" spans="1:6" x14ac:dyDescent="0.2">
      <c r="A41" t="s">
        <v>140</v>
      </c>
      <c r="B41" t="s">
        <v>46</v>
      </c>
      <c r="C41">
        <v>69</v>
      </c>
      <c r="D41">
        <v>173</v>
      </c>
      <c r="E41" s="2">
        <v>1928</v>
      </c>
      <c r="F41" t="s">
        <v>7</v>
      </c>
    </row>
    <row r="42" spans="1:6" x14ac:dyDescent="0.2">
      <c r="A42" t="s">
        <v>141</v>
      </c>
      <c r="B42" t="s">
        <v>47</v>
      </c>
      <c r="C42">
        <v>79</v>
      </c>
      <c r="D42">
        <v>179</v>
      </c>
      <c r="E42" s="2">
        <v>1947</v>
      </c>
      <c r="F42" t="s">
        <v>7</v>
      </c>
    </row>
    <row r="43" spans="1:6" x14ac:dyDescent="0.2">
      <c r="A43" t="s">
        <v>142</v>
      </c>
      <c r="B43" t="s">
        <v>48</v>
      </c>
      <c r="C43">
        <v>86</v>
      </c>
      <c r="D43">
        <v>193</v>
      </c>
      <c r="E43" s="2">
        <v>1952</v>
      </c>
      <c r="F43" t="s">
        <v>6</v>
      </c>
    </row>
    <row r="44" spans="1:6" x14ac:dyDescent="0.2">
      <c r="A44" t="s">
        <v>143</v>
      </c>
      <c r="B44" t="s">
        <v>49</v>
      </c>
      <c r="C44">
        <v>91</v>
      </c>
      <c r="D44">
        <v>180</v>
      </c>
      <c r="E44" s="2">
        <v>1945</v>
      </c>
      <c r="F44" t="s">
        <v>6</v>
      </c>
    </row>
    <row r="45" spans="1:6" x14ac:dyDescent="0.2">
      <c r="A45" t="s">
        <v>142</v>
      </c>
      <c r="B45" t="s">
        <v>50</v>
      </c>
      <c r="C45">
        <v>88</v>
      </c>
      <c r="D45">
        <v>186</v>
      </c>
      <c r="E45" s="2">
        <v>1936</v>
      </c>
      <c r="F45" t="s">
        <v>6</v>
      </c>
    </row>
    <row r="46" spans="1:6" x14ac:dyDescent="0.2">
      <c r="A46" t="s">
        <v>144</v>
      </c>
      <c r="B46" t="s">
        <v>51</v>
      </c>
      <c r="C46">
        <v>80</v>
      </c>
      <c r="D46">
        <v>193</v>
      </c>
      <c r="E46" s="2">
        <v>1956</v>
      </c>
      <c r="F46" t="s">
        <v>6</v>
      </c>
    </row>
    <row r="47" spans="1:6" x14ac:dyDescent="0.2">
      <c r="A47" t="s">
        <v>121</v>
      </c>
      <c r="B47" t="s">
        <v>52</v>
      </c>
      <c r="C47">
        <v>78</v>
      </c>
      <c r="D47">
        <v>172</v>
      </c>
      <c r="E47" s="2">
        <v>1934</v>
      </c>
      <c r="F47" t="s">
        <v>7</v>
      </c>
    </row>
    <row r="48" spans="1:6" x14ac:dyDescent="0.2">
      <c r="A48" t="s">
        <v>145</v>
      </c>
      <c r="B48" t="s">
        <v>53</v>
      </c>
      <c r="C48">
        <v>52</v>
      </c>
      <c r="D48">
        <v>159</v>
      </c>
      <c r="E48" s="2">
        <v>1942</v>
      </c>
      <c r="F48" t="s">
        <v>7</v>
      </c>
    </row>
    <row r="49" spans="1:6" x14ac:dyDescent="0.2">
      <c r="A49" t="s">
        <v>146</v>
      </c>
      <c r="B49" t="s">
        <v>54</v>
      </c>
      <c r="C49">
        <v>96</v>
      </c>
      <c r="D49">
        <v>193</v>
      </c>
      <c r="E49" s="2">
        <v>1954</v>
      </c>
      <c r="F49" t="s">
        <v>6</v>
      </c>
    </row>
    <row r="50" spans="1:6" x14ac:dyDescent="0.2">
      <c r="A50" t="s">
        <v>115</v>
      </c>
      <c r="B50" t="s">
        <v>55</v>
      </c>
      <c r="C50">
        <v>81</v>
      </c>
      <c r="D50">
        <v>173</v>
      </c>
      <c r="E50" s="2">
        <v>1935</v>
      </c>
      <c r="F50" t="s">
        <v>7</v>
      </c>
    </row>
    <row r="51" spans="1:6" x14ac:dyDescent="0.2">
      <c r="A51" t="s">
        <v>147</v>
      </c>
      <c r="B51" t="s">
        <v>56</v>
      </c>
      <c r="C51">
        <v>76</v>
      </c>
      <c r="D51">
        <v>168</v>
      </c>
      <c r="E51" s="2">
        <v>1954</v>
      </c>
      <c r="F51" t="s">
        <v>7</v>
      </c>
    </row>
    <row r="52" spans="1:6" x14ac:dyDescent="0.2">
      <c r="A52" t="s">
        <v>134</v>
      </c>
      <c r="B52" t="s">
        <v>57</v>
      </c>
      <c r="C52">
        <v>90</v>
      </c>
      <c r="D52">
        <v>174</v>
      </c>
      <c r="E52" s="2">
        <v>1935</v>
      </c>
      <c r="F52" t="s">
        <v>6</v>
      </c>
    </row>
    <row r="53" spans="1:6" x14ac:dyDescent="0.2">
      <c r="A53" t="s">
        <v>148</v>
      </c>
      <c r="B53" t="s">
        <v>58</v>
      </c>
      <c r="C53">
        <v>94</v>
      </c>
      <c r="D53">
        <v>189</v>
      </c>
      <c r="E53" s="2">
        <v>1933</v>
      </c>
      <c r="F53" t="s">
        <v>6</v>
      </c>
    </row>
    <row r="54" spans="1:6" x14ac:dyDescent="0.2">
      <c r="A54" t="s">
        <v>149</v>
      </c>
      <c r="B54" t="s">
        <v>59</v>
      </c>
      <c r="C54">
        <v>73</v>
      </c>
      <c r="D54">
        <v>179</v>
      </c>
      <c r="E54" s="2">
        <v>1921</v>
      </c>
      <c r="F54" t="s">
        <v>7</v>
      </c>
    </row>
    <row r="55" spans="1:6" x14ac:dyDescent="0.2">
      <c r="A55" t="s">
        <v>150</v>
      </c>
      <c r="B55" t="s">
        <v>60</v>
      </c>
      <c r="C55">
        <v>80</v>
      </c>
      <c r="D55">
        <v>166</v>
      </c>
      <c r="E55" s="2">
        <v>1949</v>
      </c>
      <c r="F55" t="s">
        <v>7</v>
      </c>
    </row>
    <row r="56" spans="1:6" x14ac:dyDescent="0.2">
      <c r="A56" t="s">
        <v>151</v>
      </c>
      <c r="B56" t="s">
        <v>61</v>
      </c>
      <c r="C56">
        <v>83</v>
      </c>
      <c r="D56">
        <v>174</v>
      </c>
      <c r="E56" s="2">
        <v>1931</v>
      </c>
      <c r="F56" t="s">
        <v>6</v>
      </c>
    </row>
    <row r="57" spans="1:6" x14ac:dyDescent="0.2">
      <c r="A57" t="s">
        <v>152</v>
      </c>
      <c r="B57" t="s">
        <v>13</v>
      </c>
      <c r="C57">
        <v>76</v>
      </c>
      <c r="D57">
        <v>177</v>
      </c>
      <c r="E57" s="2">
        <v>1952</v>
      </c>
      <c r="F57" t="s">
        <v>7</v>
      </c>
    </row>
    <row r="58" spans="1:6" x14ac:dyDescent="0.2">
      <c r="A58" t="s">
        <v>153</v>
      </c>
      <c r="B58" t="s">
        <v>62</v>
      </c>
      <c r="C58">
        <v>93</v>
      </c>
      <c r="D58">
        <v>181</v>
      </c>
      <c r="E58" s="2">
        <v>1948</v>
      </c>
      <c r="F58" t="s">
        <v>6</v>
      </c>
    </row>
    <row r="59" spans="1:6" x14ac:dyDescent="0.2">
      <c r="A59" t="s">
        <v>154</v>
      </c>
      <c r="B59" t="s">
        <v>63</v>
      </c>
      <c r="C59">
        <v>73</v>
      </c>
      <c r="D59">
        <v>170</v>
      </c>
      <c r="E59" s="2">
        <v>1948</v>
      </c>
      <c r="F59" t="s">
        <v>7</v>
      </c>
    </row>
    <row r="60" spans="1:6" x14ac:dyDescent="0.2">
      <c r="A60" t="s">
        <v>155</v>
      </c>
      <c r="B60" t="s">
        <v>64</v>
      </c>
      <c r="C60">
        <v>81</v>
      </c>
      <c r="D60">
        <v>171</v>
      </c>
      <c r="E60" s="2">
        <v>1920</v>
      </c>
      <c r="F60" t="s">
        <v>7</v>
      </c>
    </row>
    <row r="61" spans="1:6" x14ac:dyDescent="0.2">
      <c r="A61" t="s">
        <v>156</v>
      </c>
      <c r="B61" t="s">
        <v>65</v>
      </c>
      <c r="C61">
        <v>67</v>
      </c>
      <c r="D61">
        <v>162</v>
      </c>
      <c r="E61" s="2">
        <v>1944</v>
      </c>
      <c r="F61" t="s">
        <v>7</v>
      </c>
    </row>
    <row r="62" spans="1:6" x14ac:dyDescent="0.2">
      <c r="A62" t="s">
        <v>157</v>
      </c>
      <c r="B62" t="s">
        <v>66</v>
      </c>
      <c r="C62">
        <v>107</v>
      </c>
      <c r="D62">
        <v>198</v>
      </c>
      <c r="E62" s="2">
        <v>1955</v>
      </c>
      <c r="F62" t="s">
        <v>6</v>
      </c>
    </row>
    <row r="63" spans="1:6" x14ac:dyDescent="0.2">
      <c r="A63" t="s">
        <v>158</v>
      </c>
      <c r="B63" t="s">
        <v>67</v>
      </c>
      <c r="C63">
        <v>88</v>
      </c>
      <c r="D63">
        <v>167</v>
      </c>
      <c r="E63" s="2">
        <v>1951</v>
      </c>
      <c r="F63" t="s">
        <v>6</v>
      </c>
    </row>
    <row r="64" spans="1:6" x14ac:dyDescent="0.2">
      <c r="A64" t="s">
        <v>159</v>
      </c>
      <c r="B64" t="s">
        <v>68</v>
      </c>
      <c r="C64">
        <v>88</v>
      </c>
      <c r="D64">
        <v>164</v>
      </c>
      <c r="E64" s="2">
        <v>1955</v>
      </c>
      <c r="F64" t="s">
        <v>7</v>
      </c>
    </row>
    <row r="65" spans="1:6" x14ac:dyDescent="0.2">
      <c r="A65" t="s">
        <v>160</v>
      </c>
      <c r="B65" t="s">
        <v>69</v>
      </c>
      <c r="C65">
        <v>79</v>
      </c>
      <c r="D65">
        <v>158</v>
      </c>
      <c r="E65" s="2">
        <v>1960</v>
      </c>
      <c r="F65" t="s">
        <v>7</v>
      </c>
    </row>
    <row r="66" spans="1:6" x14ac:dyDescent="0.2">
      <c r="A66" t="s">
        <v>119</v>
      </c>
      <c r="B66" t="s">
        <v>70</v>
      </c>
      <c r="C66">
        <v>71</v>
      </c>
      <c r="D66">
        <v>159</v>
      </c>
      <c r="E66" s="2">
        <v>1944</v>
      </c>
      <c r="F66" t="s">
        <v>7</v>
      </c>
    </row>
    <row r="67" spans="1:6" x14ac:dyDescent="0.2">
      <c r="A67" t="s">
        <v>161</v>
      </c>
      <c r="B67" t="s">
        <v>71</v>
      </c>
      <c r="C67">
        <v>86</v>
      </c>
      <c r="D67">
        <v>170</v>
      </c>
      <c r="E67" s="2">
        <v>1950</v>
      </c>
      <c r="F67" t="s">
        <v>6</v>
      </c>
    </row>
    <row r="68" spans="1:6" x14ac:dyDescent="0.2">
      <c r="A68" t="s">
        <v>113</v>
      </c>
      <c r="B68" t="s">
        <v>72</v>
      </c>
      <c r="C68">
        <v>89</v>
      </c>
      <c r="D68">
        <v>183</v>
      </c>
      <c r="E68" s="2">
        <v>1949</v>
      </c>
      <c r="F68" t="s">
        <v>6</v>
      </c>
    </row>
    <row r="69" spans="1:6" x14ac:dyDescent="0.2">
      <c r="A69" t="s">
        <v>162</v>
      </c>
      <c r="B69" t="s">
        <v>36</v>
      </c>
      <c r="C69">
        <v>69</v>
      </c>
      <c r="D69">
        <v>162</v>
      </c>
      <c r="E69" s="2">
        <v>1943</v>
      </c>
      <c r="F69" t="s">
        <v>7</v>
      </c>
    </row>
    <row r="70" spans="1:6" x14ac:dyDescent="0.2">
      <c r="A70" t="s">
        <v>150</v>
      </c>
      <c r="B70" t="s">
        <v>73</v>
      </c>
      <c r="C70">
        <v>97</v>
      </c>
      <c r="D70">
        <v>176</v>
      </c>
      <c r="E70" s="2">
        <v>1923</v>
      </c>
      <c r="F70" t="s">
        <v>7</v>
      </c>
    </row>
    <row r="71" spans="1:6" x14ac:dyDescent="0.2">
      <c r="A71" t="s">
        <v>163</v>
      </c>
      <c r="B71" t="s">
        <v>74</v>
      </c>
      <c r="C71">
        <v>90</v>
      </c>
      <c r="D71">
        <v>189</v>
      </c>
      <c r="E71" s="2">
        <v>1952</v>
      </c>
      <c r="F71" t="s">
        <v>6</v>
      </c>
    </row>
    <row r="72" spans="1:6" x14ac:dyDescent="0.2">
      <c r="A72" t="s">
        <v>110</v>
      </c>
      <c r="B72" t="s">
        <v>75</v>
      </c>
      <c r="C72">
        <v>71</v>
      </c>
      <c r="D72">
        <v>173</v>
      </c>
      <c r="E72" s="2">
        <v>1936</v>
      </c>
      <c r="F72" t="s">
        <v>7</v>
      </c>
    </row>
    <row r="73" spans="1:6" x14ac:dyDescent="0.2">
      <c r="A73" t="s">
        <v>148</v>
      </c>
      <c r="B73" t="s">
        <v>20</v>
      </c>
      <c r="C73">
        <v>88</v>
      </c>
      <c r="D73">
        <v>170</v>
      </c>
      <c r="E73" s="2">
        <v>1947</v>
      </c>
      <c r="F73" t="s">
        <v>6</v>
      </c>
    </row>
    <row r="74" spans="1:6" x14ac:dyDescent="0.2">
      <c r="A74" t="s">
        <v>164</v>
      </c>
      <c r="B74" t="s">
        <v>76</v>
      </c>
      <c r="C74">
        <v>94</v>
      </c>
      <c r="D74">
        <v>171</v>
      </c>
      <c r="E74" s="2">
        <v>1931</v>
      </c>
      <c r="F74" t="s">
        <v>6</v>
      </c>
    </row>
    <row r="75" spans="1:6" x14ac:dyDescent="0.2">
      <c r="A75" t="s">
        <v>165</v>
      </c>
      <c r="B75" t="s">
        <v>50</v>
      </c>
      <c r="C75">
        <v>96</v>
      </c>
      <c r="D75">
        <v>174</v>
      </c>
      <c r="E75" s="2">
        <v>1936</v>
      </c>
      <c r="F75" t="s">
        <v>6</v>
      </c>
    </row>
    <row r="76" spans="1:6" x14ac:dyDescent="0.2">
      <c r="A76" t="s">
        <v>166</v>
      </c>
      <c r="B76" t="s">
        <v>77</v>
      </c>
      <c r="C76">
        <v>69</v>
      </c>
      <c r="D76">
        <v>166</v>
      </c>
      <c r="E76" s="2">
        <v>1931</v>
      </c>
      <c r="F76" t="s">
        <v>7</v>
      </c>
    </row>
    <row r="77" spans="1:6" x14ac:dyDescent="0.2">
      <c r="A77" t="s">
        <v>167</v>
      </c>
      <c r="B77" t="s">
        <v>78</v>
      </c>
      <c r="C77">
        <v>99</v>
      </c>
      <c r="D77">
        <v>192</v>
      </c>
      <c r="E77" s="2">
        <v>1939</v>
      </c>
      <c r="F77" t="s">
        <v>6</v>
      </c>
    </row>
    <row r="78" spans="1:6" x14ac:dyDescent="0.2">
      <c r="A78" t="s">
        <v>168</v>
      </c>
      <c r="B78" t="s">
        <v>79</v>
      </c>
      <c r="C78">
        <v>88</v>
      </c>
      <c r="D78">
        <v>175</v>
      </c>
      <c r="E78" s="2">
        <v>1925</v>
      </c>
      <c r="F78" t="s">
        <v>6</v>
      </c>
    </row>
    <row r="79" spans="1:6" x14ac:dyDescent="0.2">
      <c r="A79" t="s">
        <v>134</v>
      </c>
      <c r="B79" t="s">
        <v>80</v>
      </c>
      <c r="C79">
        <v>94</v>
      </c>
      <c r="D79">
        <v>181</v>
      </c>
      <c r="E79" s="2">
        <v>1956</v>
      </c>
      <c r="F79" t="s">
        <v>6</v>
      </c>
    </row>
    <row r="80" spans="1:6" x14ac:dyDescent="0.2">
      <c r="A80" t="s">
        <v>134</v>
      </c>
      <c r="B80" t="s">
        <v>81</v>
      </c>
      <c r="C80">
        <v>88</v>
      </c>
      <c r="D80">
        <v>186</v>
      </c>
      <c r="E80" s="2">
        <v>1957</v>
      </c>
      <c r="F80" t="s">
        <v>6</v>
      </c>
    </row>
    <row r="81" spans="1:6" x14ac:dyDescent="0.2">
      <c r="A81" t="s">
        <v>169</v>
      </c>
      <c r="B81" t="s">
        <v>82</v>
      </c>
      <c r="C81">
        <v>87</v>
      </c>
      <c r="D81">
        <v>176</v>
      </c>
      <c r="E81" s="2">
        <v>1946</v>
      </c>
      <c r="F81" t="s">
        <v>6</v>
      </c>
    </row>
    <row r="82" spans="1:6" x14ac:dyDescent="0.2">
      <c r="A82" t="s">
        <v>170</v>
      </c>
      <c r="B82" t="s">
        <v>83</v>
      </c>
      <c r="C82">
        <v>90</v>
      </c>
      <c r="D82">
        <v>175</v>
      </c>
      <c r="E82" s="2">
        <v>1953</v>
      </c>
      <c r="F82" t="s">
        <v>7</v>
      </c>
    </row>
    <row r="83" spans="1:6" x14ac:dyDescent="0.2">
      <c r="A83" t="s">
        <v>117</v>
      </c>
      <c r="B83" t="s">
        <v>84</v>
      </c>
      <c r="C83">
        <v>97</v>
      </c>
      <c r="D83">
        <v>196</v>
      </c>
      <c r="E83" s="2">
        <v>1935</v>
      </c>
      <c r="F83" t="s">
        <v>6</v>
      </c>
    </row>
    <row r="84" spans="1:6" x14ac:dyDescent="0.2">
      <c r="A84" t="s">
        <v>142</v>
      </c>
      <c r="B84" t="s">
        <v>85</v>
      </c>
      <c r="C84">
        <v>88</v>
      </c>
      <c r="D84">
        <v>185</v>
      </c>
      <c r="E84" s="2">
        <v>1945</v>
      </c>
      <c r="F84" t="s">
        <v>6</v>
      </c>
    </row>
    <row r="85" spans="1:6" x14ac:dyDescent="0.2">
      <c r="A85" t="s">
        <v>134</v>
      </c>
      <c r="B85" t="s">
        <v>86</v>
      </c>
      <c r="C85">
        <v>89</v>
      </c>
      <c r="D85">
        <v>184</v>
      </c>
      <c r="E85" s="2">
        <v>1958</v>
      </c>
      <c r="F85" t="s">
        <v>6</v>
      </c>
    </row>
    <row r="86" spans="1:6" x14ac:dyDescent="0.2">
      <c r="A86" t="s">
        <v>103</v>
      </c>
      <c r="B86" t="s">
        <v>87</v>
      </c>
      <c r="C86">
        <v>78</v>
      </c>
      <c r="D86">
        <v>173</v>
      </c>
      <c r="E86" s="2">
        <v>1955</v>
      </c>
      <c r="F86" t="s">
        <v>6</v>
      </c>
    </row>
    <row r="87" spans="1:6" x14ac:dyDescent="0.2">
      <c r="A87" t="s">
        <v>171</v>
      </c>
      <c r="B87" t="s">
        <v>88</v>
      </c>
      <c r="C87">
        <v>97</v>
      </c>
      <c r="D87">
        <v>192</v>
      </c>
      <c r="E87" s="2">
        <v>1940</v>
      </c>
      <c r="F87" t="s">
        <v>6</v>
      </c>
    </row>
    <row r="88" spans="1:6" x14ac:dyDescent="0.2">
      <c r="A88" t="s">
        <v>134</v>
      </c>
      <c r="B88" t="s">
        <v>89</v>
      </c>
      <c r="C88">
        <v>94</v>
      </c>
      <c r="D88">
        <v>177</v>
      </c>
      <c r="E88" s="2">
        <v>1941</v>
      </c>
      <c r="F88" t="s">
        <v>6</v>
      </c>
    </row>
    <row r="89" spans="1:6" x14ac:dyDescent="0.2">
      <c r="A89" t="s">
        <v>172</v>
      </c>
      <c r="B89" t="s">
        <v>31</v>
      </c>
      <c r="C89">
        <v>77</v>
      </c>
      <c r="D89">
        <v>170</v>
      </c>
      <c r="E89" s="2">
        <v>1946</v>
      </c>
      <c r="F89" t="s">
        <v>6</v>
      </c>
    </row>
    <row r="90" spans="1:6" x14ac:dyDescent="0.2">
      <c r="A90" t="s">
        <v>152</v>
      </c>
      <c r="B90" t="s">
        <v>90</v>
      </c>
      <c r="C90">
        <v>80</v>
      </c>
      <c r="D90">
        <v>158</v>
      </c>
      <c r="E90" s="2">
        <v>1947</v>
      </c>
      <c r="F90" t="s">
        <v>7</v>
      </c>
    </row>
    <row r="91" spans="1:6" x14ac:dyDescent="0.2">
      <c r="A91" t="s">
        <v>173</v>
      </c>
      <c r="B91" t="s">
        <v>91</v>
      </c>
      <c r="C91">
        <v>97</v>
      </c>
      <c r="D91">
        <v>190</v>
      </c>
      <c r="E91" s="2">
        <v>1923</v>
      </c>
      <c r="F91" t="s">
        <v>6</v>
      </c>
    </row>
    <row r="92" spans="1:6" x14ac:dyDescent="0.2">
      <c r="A92" t="s">
        <v>174</v>
      </c>
      <c r="B92" t="s">
        <v>92</v>
      </c>
      <c r="C92">
        <v>78</v>
      </c>
      <c r="D92">
        <v>176</v>
      </c>
      <c r="E92" s="2">
        <v>1958</v>
      </c>
      <c r="F92" t="s">
        <v>6</v>
      </c>
    </row>
    <row r="93" spans="1:6" x14ac:dyDescent="0.2">
      <c r="A93" t="s">
        <v>175</v>
      </c>
      <c r="B93" t="s">
        <v>93</v>
      </c>
      <c r="C93">
        <v>62</v>
      </c>
      <c r="D93">
        <v>177</v>
      </c>
      <c r="E93" s="2">
        <v>1928</v>
      </c>
      <c r="F93" t="s">
        <v>7</v>
      </c>
    </row>
    <row r="94" spans="1:6" x14ac:dyDescent="0.2">
      <c r="A94" t="s">
        <v>176</v>
      </c>
      <c r="B94" t="s">
        <v>94</v>
      </c>
      <c r="C94">
        <v>65</v>
      </c>
      <c r="D94">
        <v>155</v>
      </c>
      <c r="E94" s="2">
        <v>1924</v>
      </c>
      <c r="F94" t="s">
        <v>7</v>
      </c>
    </row>
    <row r="95" spans="1:6" x14ac:dyDescent="0.2">
      <c r="A95" t="s">
        <v>177</v>
      </c>
      <c r="B95" t="s">
        <v>95</v>
      </c>
      <c r="C95">
        <v>74</v>
      </c>
      <c r="D95">
        <v>170</v>
      </c>
      <c r="E95" s="2">
        <v>1928</v>
      </c>
      <c r="F95" t="s">
        <v>7</v>
      </c>
    </row>
    <row r="96" spans="1:6" x14ac:dyDescent="0.2">
      <c r="A96" t="s">
        <v>178</v>
      </c>
      <c r="B96" t="s">
        <v>96</v>
      </c>
      <c r="C96">
        <v>68</v>
      </c>
      <c r="D96">
        <v>164</v>
      </c>
      <c r="E96" s="2">
        <v>1947</v>
      </c>
      <c r="F96" t="s">
        <v>7</v>
      </c>
    </row>
    <row r="97" spans="1:6" x14ac:dyDescent="0.2">
      <c r="A97" t="s">
        <v>118</v>
      </c>
      <c r="B97" t="s">
        <v>97</v>
      </c>
      <c r="C97">
        <v>83</v>
      </c>
      <c r="D97">
        <v>181</v>
      </c>
      <c r="E97" s="2">
        <v>1952</v>
      </c>
      <c r="F97" t="s">
        <v>6</v>
      </c>
    </row>
    <row r="98" spans="1:6" x14ac:dyDescent="0.2">
      <c r="A98" t="s">
        <v>137</v>
      </c>
      <c r="B98" t="s">
        <v>98</v>
      </c>
      <c r="C98">
        <v>85</v>
      </c>
      <c r="D98">
        <v>180</v>
      </c>
      <c r="E98" s="2">
        <v>1945</v>
      </c>
      <c r="F98" t="s">
        <v>6</v>
      </c>
    </row>
    <row r="99" spans="1:6" x14ac:dyDescent="0.2">
      <c r="A99" t="s">
        <v>179</v>
      </c>
      <c r="B99" t="s">
        <v>99</v>
      </c>
      <c r="C99">
        <v>75</v>
      </c>
      <c r="D99">
        <v>171</v>
      </c>
      <c r="E99" s="2">
        <v>1936</v>
      </c>
      <c r="F99" t="s">
        <v>6</v>
      </c>
    </row>
    <row r="100" spans="1:6" x14ac:dyDescent="0.2">
      <c r="A100" t="s">
        <v>180</v>
      </c>
      <c r="B100" t="s">
        <v>100</v>
      </c>
      <c r="C100">
        <v>60</v>
      </c>
      <c r="D100">
        <v>173</v>
      </c>
      <c r="E100" s="2">
        <v>1956</v>
      </c>
      <c r="F100" t="s">
        <v>7</v>
      </c>
    </row>
    <row r="101" spans="1:6" x14ac:dyDescent="0.2">
      <c r="A101" t="s">
        <v>181</v>
      </c>
      <c r="B101" t="s">
        <v>101</v>
      </c>
      <c r="C101">
        <v>91</v>
      </c>
      <c r="D101">
        <v>188</v>
      </c>
      <c r="E101" s="2">
        <v>1934</v>
      </c>
      <c r="F101" t="s">
        <v>6</v>
      </c>
    </row>
    <row r="102" spans="1:6" x14ac:dyDescent="0.2">
      <c r="A102" t="s">
        <v>182</v>
      </c>
      <c r="B102" t="s">
        <v>102</v>
      </c>
      <c r="C102">
        <v>96</v>
      </c>
      <c r="D102">
        <v>171</v>
      </c>
      <c r="E102" s="2">
        <v>1942</v>
      </c>
      <c r="F102" t="s">
        <v>6</v>
      </c>
    </row>
    <row r="103" spans="1:6" x14ac:dyDescent="0.2">
      <c r="A103" t="s">
        <v>177</v>
      </c>
      <c r="B103" t="s">
        <v>183</v>
      </c>
      <c r="C103">
        <v>59</v>
      </c>
      <c r="D103">
        <v>170</v>
      </c>
      <c r="E103" s="2">
        <v>1928</v>
      </c>
      <c r="F103" t="s">
        <v>7</v>
      </c>
    </row>
    <row r="104" spans="1:6" x14ac:dyDescent="0.2">
      <c r="A104" t="s">
        <v>184</v>
      </c>
      <c r="B104" t="s">
        <v>96</v>
      </c>
      <c r="C104">
        <v>68</v>
      </c>
      <c r="D104">
        <v>162</v>
      </c>
      <c r="E104" s="2">
        <v>1962</v>
      </c>
      <c r="F104" t="s">
        <v>7</v>
      </c>
    </row>
    <row r="105" spans="1:6" x14ac:dyDescent="0.2">
      <c r="A105" t="s">
        <v>118</v>
      </c>
      <c r="B105" t="s">
        <v>185</v>
      </c>
      <c r="C105">
        <v>82</v>
      </c>
      <c r="D105">
        <v>181</v>
      </c>
      <c r="E105" s="2">
        <v>1988</v>
      </c>
      <c r="F105" t="s">
        <v>6</v>
      </c>
    </row>
    <row r="106" spans="1:6" x14ac:dyDescent="0.2">
      <c r="A106" t="s">
        <v>107</v>
      </c>
      <c r="B106" t="s">
        <v>98</v>
      </c>
      <c r="C106">
        <v>80</v>
      </c>
      <c r="D106">
        <v>178</v>
      </c>
      <c r="E106" s="2">
        <v>1943</v>
      </c>
      <c r="F106" t="s">
        <v>6</v>
      </c>
    </row>
    <row r="107" spans="1:6" x14ac:dyDescent="0.2">
      <c r="A107" t="s">
        <v>179</v>
      </c>
      <c r="B107" t="s">
        <v>186</v>
      </c>
      <c r="C107">
        <v>73</v>
      </c>
      <c r="D107">
        <v>171</v>
      </c>
      <c r="E107" s="2">
        <v>1936</v>
      </c>
      <c r="F107" t="s">
        <v>6</v>
      </c>
    </row>
    <row r="108" spans="1:6" x14ac:dyDescent="0.2">
      <c r="A108" t="s">
        <v>176</v>
      </c>
      <c r="B108" t="s">
        <v>100</v>
      </c>
      <c r="C108">
        <v>53</v>
      </c>
      <c r="D108">
        <v>158</v>
      </c>
      <c r="E108" s="2">
        <v>1957</v>
      </c>
      <c r="F108" t="s">
        <v>7</v>
      </c>
    </row>
    <row r="109" spans="1:6" x14ac:dyDescent="0.2">
      <c r="A109" t="s">
        <v>181</v>
      </c>
      <c r="B109" t="s">
        <v>187</v>
      </c>
      <c r="C109">
        <v>91</v>
      </c>
      <c r="D109">
        <v>188</v>
      </c>
      <c r="E109" s="2">
        <v>1934</v>
      </c>
      <c r="F109" t="s">
        <v>6</v>
      </c>
    </row>
    <row r="110" spans="1:6" x14ac:dyDescent="0.2">
      <c r="A110" t="s">
        <v>182</v>
      </c>
      <c r="B110" t="s">
        <v>42</v>
      </c>
      <c r="C110">
        <v>61</v>
      </c>
      <c r="D110">
        <v>171</v>
      </c>
      <c r="E110" s="2">
        <v>1942</v>
      </c>
      <c r="F110" t="s">
        <v>6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vyhodnocení</vt:lpstr>
      <vt:lpstr>Odchylka</vt:lpstr>
      <vt:lpstr>zadání</vt:lpstr>
      <vt:lpstr>vstupní data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Matera</dc:creator>
  <cp:lastModifiedBy>Elnino</cp:lastModifiedBy>
  <cp:lastPrinted>2006-02-21T13:16:39Z</cp:lastPrinted>
  <dcterms:created xsi:type="dcterms:W3CDTF">2001-01-17T20:58:37Z</dcterms:created>
  <dcterms:modified xsi:type="dcterms:W3CDTF">2019-02-03T10:45:45Z</dcterms:modified>
</cp:coreProperties>
</file>