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U_controlling\Lenka\"/>
    </mc:Choice>
  </mc:AlternateContent>
  <bookViews>
    <workbookView xWindow="0" yWindow="0" windowWidth="28800" windowHeight="1261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" i="1"/>
  <c r="AI6" i="1" l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3" i="1"/>
  <c r="AI4" i="1"/>
  <c r="AI5" i="1"/>
  <c r="AI2" i="1"/>
  <c r="AH1" i="1"/>
  <c r="AI1" i="1"/>
  <c r="AJ1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</calcChain>
</file>

<file path=xl/sharedStrings.xml><?xml version="1.0" encoding="utf-8"?>
<sst xmlns="http://schemas.openxmlformats.org/spreadsheetml/2006/main" count="338" uniqueCount="63">
  <si>
    <t>tz</t>
  </si>
  <si>
    <t>trans_type</t>
  </si>
  <si>
    <t>trans_num</t>
  </si>
  <si>
    <t>trans_date</t>
  </si>
  <si>
    <t>VP</t>
  </si>
  <si>
    <t>suffix</t>
  </si>
  <si>
    <t>oper_num</t>
  </si>
  <si>
    <t>wc</t>
  </si>
  <si>
    <t>emp_num</t>
  </si>
  <si>
    <t>posted</t>
  </si>
  <si>
    <t>qty_complete</t>
  </si>
  <si>
    <t>skutecny_cas_celkem</t>
  </si>
  <si>
    <t>cislo_dilu</t>
  </si>
  <si>
    <t>description</t>
  </si>
  <si>
    <t>zakazka</t>
  </si>
  <si>
    <t>projekt</t>
  </si>
  <si>
    <t>nastroj</t>
  </si>
  <si>
    <t>jmeno_zamestnance</t>
  </si>
  <si>
    <t>npracoviste</t>
  </si>
  <si>
    <t>reason_code</t>
  </si>
  <si>
    <t>skutecny_cas_na_kus</t>
  </si>
  <si>
    <t>planovany_cas_na_kus</t>
  </si>
  <si>
    <t>planovany_cas_celkem</t>
  </si>
  <si>
    <t>cas_nast</t>
  </si>
  <si>
    <t>order_min</t>
  </si>
  <si>
    <t>wobsluhy</t>
  </si>
  <si>
    <t>wcxls</t>
  </si>
  <si>
    <t>wcxlstyp</t>
  </si>
  <si>
    <t>rok</t>
  </si>
  <si>
    <t>mesic</t>
  </si>
  <si>
    <t>tyden</t>
  </si>
  <si>
    <t>den</t>
  </si>
  <si>
    <t>Tden</t>
  </si>
  <si>
    <t>Z</t>
  </si>
  <si>
    <t>nastaveni</t>
  </si>
  <si>
    <t>3VP0011711</t>
  </si>
  <si>
    <t>HLIS14</t>
  </si>
  <si>
    <t xml:space="preserve"> 505011</t>
  </si>
  <si>
    <t>HV300228</t>
  </si>
  <si>
    <t>Seitenwand  RE</t>
  </si>
  <si>
    <t>316Z000027</t>
  </si>
  <si>
    <t>MB-STAUKAS</t>
  </si>
  <si>
    <t>HLN-255160178-SK</t>
  </si>
  <si>
    <t xml:space="preserve">HLAVATÝ, Maksym  </t>
  </si>
  <si>
    <t>ARASSATE 400</t>
  </si>
  <si>
    <t xml:space="preserve"> </t>
  </si>
  <si>
    <t>HL</t>
  </si>
  <si>
    <t>S</t>
  </si>
  <si>
    <t>3VP0012032</t>
  </si>
  <si>
    <t xml:space="preserve"> 505141</t>
  </si>
  <si>
    <t xml:space="preserve">NOVÁK, Zdeněk  </t>
  </si>
  <si>
    <t>3VP0012485</t>
  </si>
  <si>
    <t>3VP0012740</t>
  </si>
  <si>
    <t xml:space="preserve"> 501961</t>
  </si>
  <si>
    <t xml:space="preserve">PODEŠVA, Jan  </t>
  </si>
  <si>
    <t>3VP0012841</t>
  </si>
  <si>
    <t>3VP0012939</t>
  </si>
  <si>
    <t>3VP0013019</t>
  </si>
  <si>
    <t>Potřebovala bych do sloupce AH doplnit čas nastavení ze sloupce X, ale pouze poprvé při splnění podmínky.</t>
  </si>
  <si>
    <t xml:space="preserve">Ve sloupci E je číslo výrobního příkazu, na který se zaměstnanec může přihlásit několikrát v různých dnech. </t>
  </si>
  <si>
    <t>Potřebovala bych, aby když bude vzoreček na dosazení hodnoty ze sloupce X, kdy se splní podmínka, že ve sloupci A = S a B ="nastavení", tak se hodnota doplní pouze k řádku 10 nikoli však už k řádku 13.</t>
  </si>
  <si>
    <t xml:space="preserve">V SK Exceli to môže byť =IF(COUNTIFS(E$2:E2;E2;A$2:A2;"S";B$2:B2;"nastaveni")=1;X2;""), </t>
  </si>
  <si>
    <t>v CZ Exceli to bude =KDYŽ(COUNTIFS(E$2:E2;E2;A$2:A2;"S";B$2:B2;"nastaveni")=1;X2;"")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</si>
</sst>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0.000000"/>
    <numFmt numFmtId="167" formatCode="#,##0.00000000"/>
    <numFmt numFmtId="168" formatCode="0.0000000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166" fontId="1" fillId="0" borderId="0" xfId="0" applyNumberFormat="1" applyFont="1" applyAlignment="1">
      <alignment horizontal="center" vertical="top" wrapText="1"/>
    </xf>
    <xf numFmtId="167" fontId="1" fillId="0" borderId="0" xfId="0" applyNumberFormat="1" applyFont="1" applyAlignment="1">
      <alignment horizontal="center" vertical="top" wrapText="1"/>
    </xf>
    <xf numFmtId="4" fontId="1" fillId="2" borderId="0" xfId="0" applyNumberFormat="1" applyFont="1" applyFill="1" applyAlignment="1">
      <alignment horizontal="center" vertical="top" wrapText="1"/>
    </xf>
    <xf numFmtId="0" fontId="2" fillId="0" borderId="0" xfId="0" applyFont="1"/>
    <xf numFmtId="14" fontId="2" fillId="0" borderId="0" xfId="0" applyNumberFormat="1" applyFont="1"/>
    <xf numFmtId="168" fontId="2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167" fontId="2" fillId="0" borderId="0" xfId="0" applyNumberFormat="1" applyFont="1"/>
    <xf numFmtId="0" fontId="2" fillId="2" borderId="0" xfId="0" applyFont="1" applyFill="1"/>
    <xf numFmtId="4" fontId="2" fillId="2" borderId="0" xfId="0" applyNumberFormat="1" applyFont="1" applyFill="1"/>
    <xf numFmtId="49" fontId="1" fillId="2" borderId="0" xfId="0" applyNumberFormat="1" applyFont="1" applyFill="1" applyAlignment="1">
      <alignment horizontal="center" vertical="top" wrapText="1"/>
    </xf>
    <xf numFmtId="1" fontId="1" fillId="0" borderId="0" xfId="0" applyNumberFormat="1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2" fillId="0" borderId="0" xfId="0" applyFont="1" applyFill="1"/>
    <xf numFmtId="0" fontId="0" fillId="0" borderId="0" xfId="0" applyFill="1"/>
    <xf numFmtId="4" fontId="1" fillId="3" borderId="0" xfId="0" applyNumberFormat="1" applyFont="1" applyFill="1" applyAlignment="1">
      <alignment horizontal="center" vertical="top" wrapText="1"/>
    </xf>
    <xf numFmtId="4" fontId="2" fillId="3" borderId="0" xfId="0" applyNumberFormat="1" applyFont="1" applyFill="1"/>
    <xf numFmtId="0" fontId="0" fillId="3" borderId="0" xfId="0" applyFill="1"/>
    <xf numFmtId="0" fontId="0" fillId="2" borderId="0" xfId="0" applyFill="1"/>
    <xf numFmtId="14" fontId="2" fillId="2" borderId="0" xfId="0" applyNumberFormat="1" applyFont="1" applyFill="1"/>
    <xf numFmtId="168" fontId="2" fillId="2" borderId="0" xfId="0" applyNumberFormat="1" applyFont="1" applyFill="1"/>
    <xf numFmtId="3" fontId="2" fillId="2" borderId="0" xfId="0" applyNumberFormat="1" applyFont="1" applyFill="1"/>
    <xf numFmtId="167" fontId="2" fillId="2" borderId="0" xfId="0" applyNumberFormat="1" applyFont="1" applyFill="1"/>
    <xf numFmtId="4" fontId="2" fillId="4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_SyteLine/Vystupy_ROSTRA/11_Controlling/3.%20Hromadn&#253;%20v&#253;roba/Vyu&#382;it&#237;%20zdroj&#367;_efektivita_HV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_1 (2)"/>
      <sheetName val="Využití zdrojů_efektivita_graf"/>
      <sheetName val="KT_2"/>
      <sheetName val="KT_1"/>
      <sheetName val="KT2"/>
      <sheetName val="Parametry"/>
      <sheetName val="Vypocty"/>
      <sheetName val="fond_pracoviste"/>
      <sheetName val="Data"/>
      <sheetName val="Nastaveni"/>
      <sheetName val="Hlavni"/>
      <sheetName val="rozdělení zaměst."/>
      <sheetName val="Data_app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H1" t="str">
            <v>plan_cas_celkem_xls</v>
          </cell>
          <cell r="AI1" t="str">
            <v>skut_cas_celkem_xls</v>
          </cell>
          <cell r="AJ1" t="str">
            <v>dostupná kapacita</v>
          </cell>
        </row>
        <row r="7169">
          <cell r="AJ7169"/>
        </row>
        <row r="7170">
          <cell r="AJ7170"/>
        </row>
        <row r="7171">
          <cell r="AJ7171"/>
        </row>
        <row r="18651">
          <cell r="AJ18651"/>
        </row>
        <row r="18652">
          <cell r="AJ18652"/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workbookViewId="0">
      <pane xSplit="5" topLeftCell="AH1" activePane="topRight" state="frozen"/>
      <selection pane="topRight" activeCell="AL18" sqref="AL18"/>
    </sheetView>
  </sheetViews>
  <sheetFormatPr defaultRowHeight="15" x14ac:dyDescent="0.25"/>
  <cols>
    <col min="1" max="1" width="3.5703125" customWidth="1"/>
    <col min="3" max="3" width="9.7109375" customWidth="1"/>
    <col min="4" max="4" width="10" customWidth="1"/>
    <col min="5" max="5" width="9.85546875" bestFit="1" customWidth="1"/>
    <col min="12" max="12" width="10.42578125" customWidth="1"/>
    <col min="15" max="15" width="9.7109375" bestFit="1" customWidth="1"/>
    <col min="16" max="16" width="10.85546875" bestFit="1" customWidth="1"/>
    <col min="17" max="17" width="14.85546875" bestFit="1" customWidth="1"/>
    <col min="18" max="18" width="18.140625" customWidth="1"/>
    <col min="19" max="19" width="12.140625" bestFit="1" customWidth="1"/>
    <col min="20" max="20" width="11.140625" customWidth="1"/>
    <col min="21" max="21" width="11.5703125" customWidth="1"/>
    <col min="22" max="22" width="12.140625" customWidth="1"/>
    <col min="23" max="23" width="12.5703125" customWidth="1"/>
    <col min="24" max="24" width="9.140625" style="26"/>
    <col min="27" max="33" width="9.140625" style="22"/>
    <col min="34" max="34" width="9.42578125" style="26" customWidth="1"/>
    <col min="35" max="35" width="9.85546875" style="25" customWidth="1"/>
    <col min="36" max="36" width="9.140625" style="22"/>
  </cols>
  <sheetData>
    <row r="1" spans="1:36" ht="33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2" t="s">
        <v>9</v>
      </c>
      <c r="K1" s="6" t="s">
        <v>10</v>
      </c>
      <c r="L1" s="4" t="s">
        <v>11</v>
      </c>
      <c r="M1" s="5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8" t="s">
        <v>21</v>
      </c>
      <c r="W1" s="4" t="s">
        <v>22</v>
      </c>
      <c r="X1" s="18" t="s">
        <v>23</v>
      </c>
      <c r="Y1" s="1" t="s">
        <v>24</v>
      </c>
      <c r="Z1" s="2" t="s">
        <v>25</v>
      </c>
      <c r="AA1" s="19" t="s">
        <v>26</v>
      </c>
      <c r="AB1" s="19" t="s">
        <v>27</v>
      </c>
      <c r="AC1" s="19" t="s">
        <v>28</v>
      </c>
      <c r="AD1" s="19" t="s">
        <v>29</v>
      </c>
      <c r="AE1" s="20" t="s">
        <v>30</v>
      </c>
      <c r="AF1" s="20" t="s">
        <v>31</v>
      </c>
      <c r="AG1" s="20" t="s">
        <v>32</v>
      </c>
      <c r="AH1" s="9" t="str">
        <f>[1]Vypocty!AH1</f>
        <v>plan_cas_celkem_xls</v>
      </c>
      <c r="AI1" s="23" t="str">
        <f>[1]Vypocty!AI1</f>
        <v>skut_cas_celkem_xls</v>
      </c>
      <c r="AJ1" s="20" t="str">
        <f>[1]Vypocty!AJ1</f>
        <v>dostupná kapacita</v>
      </c>
    </row>
    <row r="2" spans="1:36" x14ac:dyDescent="0.25">
      <c r="A2" s="10" t="s">
        <v>33</v>
      </c>
      <c r="B2" s="10" t="s">
        <v>34</v>
      </c>
      <c r="C2" s="10">
        <v>131567</v>
      </c>
      <c r="D2" s="11">
        <v>42739</v>
      </c>
      <c r="E2" s="11" t="s">
        <v>35</v>
      </c>
      <c r="F2" s="10">
        <v>0</v>
      </c>
      <c r="G2" s="10">
        <v>10</v>
      </c>
      <c r="H2" s="10" t="s">
        <v>36</v>
      </c>
      <c r="I2" s="12" t="s">
        <v>37</v>
      </c>
      <c r="J2" s="10">
        <v>1</v>
      </c>
      <c r="K2" s="13">
        <v>0</v>
      </c>
      <c r="L2" s="14">
        <v>1.9450000000000001</v>
      </c>
      <c r="M2" s="10" t="s">
        <v>38</v>
      </c>
      <c r="N2" s="10" t="s">
        <v>39</v>
      </c>
      <c r="O2" s="10" t="s">
        <v>40</v>
      </c>
      <c r="P2" s="10" t="s">
        <v>41</v>
      </c>
      <c r="Q2" s="10" t="s">
        <v>42</v>
      </c>
      <c r="R2" s="10" t="s">
        <v>43</v>
      </c>
      <c r="S2" s="10" t="s">
        <v>44</v>
      </c>
      <c r="T2" s="10" t="s">
        <v>45</v>
      </c>
      <c r="U2" s="15">
        <v>0</v>
      </c>
      <c r="V2" s="15">
        <v>0</v>
      </c>
      <c r="W2" s="14">
        <v>0</v>
      </c>
      <c r="X2" s="16">
        <v>1.75</v>
      </c>
      <c r="Y2" s="10">
        <v>3000</v>
      </c>
      <c r="Z2" s="10">
        <v>1</v>
      </c>
      <c r="AA2" s="21" t="s">
        <v>36</v>
      </c>
      <c r="AB2" s="21" t="s">
        <v>46</v>
      </c>
      <c r="AC2" s="21">
        <v>2017</v>
      </c>
      <c r="AD2" s="21">
        <v>1</v>
      </c>
      <c r="AE2" s="21">
        <v>1</v>
      </c>
      <c r="AF2" s="21">
        <v>4</v>
      </c>
      <c r="AG2" s="21">
        <v>3</v>
      </c>
      <c r="AH2" s="17" t="str">
        <f>IF(COUNTIFS(E$2:E2,E2,A$2:A2,"S",B$2:B2,"nastaveni")=1,X2,"")</f>
        <v/>
      </c>
      <c r="AI2" s="24">
        <f>IF(AND(A2="Z",OR(B2="stroj",B2="nastaveni")),0,IF(AND(B2="stroj",MID(H2,4,1)="Q"),L2/2,L2))</f>
        <v>0</v>
      </c>
      <c r="AJ2" s="21">
        <f>[1]Vypocty!AJ554</f>
        <v>0</v>
      </c>
    </row>
    <row r="3" spans="1:36" x14ac:dyDescent="0.25">
      <c r="A3" s="10" t="s">
        <v>47</v>
      </c>
      <c r="B3" s="10" t="s">
        <v>34</v>
      </c>
      <c r="C3" s="10">
        <v>999999</v>
      </c>
      <c r="D3" s="11">
        <v>42739</v>
      </c>
      <c r="E3" s="11" t="s">
        <v>35</v>
      </c>
      <c r="F3" s="10">
        <v>0</v>
      </c>
      <c r="G3" s="10">
        <v>10</v>
      </c>
      <c r="H3" s="10" t="s">
        <v>36</v>
      </c>
      <c r="I3" s="12" t="s">
        <v>45</v>
      </c>
      <c r="J3" s="10">
        <v>0</v>
      </c>
      <c r="K3" s="13">
        <v>0</v>
      </c>
      <c r="L3" s="14">
        <v>1.9450000000000001</v>
      </c>
      <c r="M3" s="10" t="s">
        <v>38</v>
      </c>
      <c r="N3" s="10" t="s">
        <v>39</v>
      </c>
      <c r="O3" s="10" t="s">
        <v>40</v>
      </c>
      <c r="P3" s="10" t="s">
        <v>41</v>
      </c>
      <c r="Q3" s="10" t="s">
        <v>42</v>
      </c>
      <c r="R3" s="10" t="s">
        <v>45</v>
      </c>
      <c r="S3" s="10" t="s">
        <v>44</v>
      </c>
      <c r="T3" s="10" t="s">
        <v>45</v>
      </c>
      <c r="U3" s="15">
        <v>0</v>
      </c>
      <c r="V3" s="15">
        <v>0</v>
      </c>
      <c r="W3" s="14">
        <v>0</v>
      </c>
      <c r="X3" s="16">
        <v>1.75</v>
      </c>
      <c r="Y3" s="10">
        <v>3000</v>
      </c>
      <c r="Z3" s="10">
        <v>1</v>
      </c>
      <c r="AA3" s="21" t="s">
        <v>36</v>
      </c>
      <c r="AB3" s="21" t="s">
        <v>46</v>
      </c>
      <c r="AC3" s="21">
        <v>2017</v>
      </c>
      <c r="AD3" s="21">
        <v>1</v>
      </c>
      <c r="AE3" s="21">
        <v>1</v>
      </c>
      <c r="AF3" s="21">
        <v>4</v>
      </c>
      <c r="AG3" s="21">
        <v>3</v>
      </c>
      <c r="AH3" s="17">
        <f>IF(COUNTIFS(E$2:E3,E3,A$2:A3,"S",B$2:B3,"nastaveni")=1,X3,"")</f>
        <v>1.75</v>
      </c>
      <c r="AI3" s="24">
        <f t="shared" ref="AI3:AI21" si="0">IF(AND(A3="Z",OR(B3="stroj",B3="nastaveni")),0,IF(AND(B3="stroj",MID(H3,4,1)="Q"),L3/2,L3))</f>
        <v>1.9450000000000001</v>
      </c>
      <c r="AJ3" s="21">
        <f>[1]Vypocty!AJ555</f>
        <v>0</v>
      </c>
    </row>
    <row r="4" spans="1:36" x14ac:dyDescent="0.25">
      <c r="A4" s="10" t="s">
        <v>33</v>
      </c>
      <c r="B4" s="10" t="s">
        <v>34</v>
      </c>
      <c r="C4" s="10">
        <v>156621</v>
      </c>
      <c r="D4" s="11">
        <v>42814</v>
      </c>
      <c r="E4" s="10" t="s">
        <v>48</v>
      </c>
      <c r="F4" s="10">
        <v>0</v>
      </c>
      <c r="G4" s="10">
        <v>10</v>
      </c>
      <c r="H4" s="10" t="s">
        <v>36</v>
      </c>
      <c r="I4" s="10" t="s">
        <v>49</v>
      </c>
      <c r="J4" s="10">
        <v>1</v>
      </c>
      <c r="K4" s="10">
        <v>0</v>
      </c>
      <c r="L4" s="10">
        <v>0.93200000000000005</v>
      </c>
      <c r="M4" s="10" t="s">
        <v>38</v>
      </c>
      <c r="N4" s="10" t="s">
        <v>39</v>
      </c>
      <c r="O4" s="10" t="s">
        <v>40</v>
      </c>
      <c r="P4" s="10" t="s">
        <v>41</v>
      </c>
      <c r="Q4" s="10" t="s">
        <v>42</v>
      </c>
      <c r="R4" s="10" t="s">
        <v>50</v>
      </c>
      <c r="S4" s="10" t="s">
        <v>44</v>
      </c>
      <c r="T4" s="10" t="s">
        <v>45</v>
      </c>
      <c r="U4" s="10">
        <v>0</v>
      </c>
      <c r="V4" s="10">
        <v>0</v>
      </c>
      <c r="W4" s="10">
        <v>0</v>
      </c>
      <c r="X4" s="16">
        <v>1.75</v>
      </c>
      <c r="Y4" s="10">
        <v>3000</v>
      </c>
      <c r="Z4" s="10">
        <v>1</v>
      </c>
      <c r="AA4" s="21" t="s">
        <v>36</v>
      </c>
      <c r="AB4" s="21" t="s">
        <v>46</v>
      </c>
      <c r="AC4" s="21">
        <v>2017</v>
      </c>
      <c r="AD4" s="21">
        <v>3</v>
      </c>
      <c r="AE4" s="21">
        <v>12</v>
      </c>
      <c r="AF4" s="21">
        <v>20</v>
      </c>
      <c r="AG4" s="21">
        <v>1</v>
      </c>
      <c r="AH4" s="17" t="str">
        <f>IF(COUNTIFS(E$2:E4,E4,A$2:A4,"S",B$2:B4,"nastaveni")=1,X4,"")</f>
        <v/>
      </c>
      <c r="AI4" s="24">
        <f t="shared" si="0"/>
        <v>0</v>
      </c>
      <c r="AJ4" s="21">
        <f>[1]Vypocty!AJ7169</f>
        <v>0</v>
      </c>
    </row>
    <row r="5" spans="1:36" x14ac:dyDescent="0.25">
      <c r="A5" s="10" t="s">
        <v>33</v>
      </c>
      <c r="B5" s="10" t="s">
        <v>34</v>
      </c>
      <c r="C5" s="10">
        <v>156696</v>
      </c>
      <c r="D5" s="11">
        <v>42814</v>
      </c>
      <c r="E5" s="10" t="s">
        <v>48</v>
      </c>
      <c r="F5" s="10">
        <v>0</v>
      </c>
      <c r="G5" s="10">
        <v>10</v>
      </c>
      <c r="H5" s="10" t="s">
        <v>36</v>
      </c>
      <c r="I5" s="10" t="s">
        <v>49</v>
      </c>
      <c r="J5" s="10">
        <v>1</v>
      </c>
      <c r="K5" s="10">
        <v>0</v>
      </c>
      <c r="L5" s="10">
        <v>2.2069999999999999</v>
      </c>
      <c r="M5" s="10" t="s">
        <v>38</v>
      </c>
      <c r="N5" s="10" t="s">
        <v>39</v>
      </c>
      <c r="O5" s="10" t="s">
        <v>40</v>
      </c>
      <c r="P5" s="10" t="s">
        <v>41</v>
      </c>
      <c r="Q5" s="10" t="s">
        <v>42</v>
      </c>
      <c r="R5" s="10" t="s">
        <v>50</v>
      </c>
      <c r="S5" s="10" t="s">
        <v>44</v>
      </c>
      <c r="T5" s="10" t="s">
        <v>45</v>
      </c>
      <c r="U5" s="10">
        <v>0</v>
      </c>
      <c r="V5" s="10">
        <v>0</v>
      </c>
      <c r="W5" s="10">
        <v>0</v>
      </c>
      <c r="X5" s="16">
        <v>1.75</v>
      </c>
      <c r="Y5" s="10">
        <v>3000</v>
      </c>
      <c r="Z5" s="10">
        <v>1</v>
      </c>
      <c r="AA5" s="21" t="s">
        <v>36</v>
      </c>
      <c r="AB5" s="21" t="s">
        <v>46</v>
      </c>
      <c r="AC5" s="21">
        <v>2017</v>
      </c>
      <c r="AD5" s="21">
        <v>3</v>
      </c>
      <c r="AE5" s="21">
        <v>12</v>
      </c>
      <c r="AF5" s="21">
        <v>20</v>
      </c>
      <c r="AG5" s="21">
        <v>1</v>
      </c>
      <c r="AH5" s="17" t="str">
        <f>IF(COUNTIFS(E$2:E5,E5,A$2:A5,"S",B$2:B5,"nastaveni")=1,X5,"")</f>
        <v/>
      </c>
      <c r="AI5" s="24">
        <f t="shared" si="0"/>
        <v>0</v>
      </c>
      <c r="AJ5" s="21">
        <f>[1]Vypocty!AJ7170</f>
        <v>0</v>
      </c>
    </row>
    <row r="6" spans="1:36" x14ac:dyDescent="0.25">
      <c r="A6" s="10" t="s">
        <v>47</v>
      </c>
      <c r="B6" s="10" t="s">
        <v>34</v>
      </c>
      <c r="C6" s="10">
        <v>999999</v>
      </c>
      <c r="D6" s="11">
        <v>42814</v>
      </c>
      <c r="E6" s="10" t="s">
        <v>48</v>
      </c>
      <c r="F6" s="10">
        <v>0</v>
      </c>
      <c r="G6" s="10">
        <v>10</v>
      </c>
      <c r="H6" s="10" t="s">
        <v>36</v>
      </c>
      <c r="I6" s="10" t="s">
        <v>45</v>
      </c>
      <c r="J6" s="10">
        <v>0</v>
      </c>
      <c r="K6" s="10">
        <v>0</v>
      </c>
      <c r="L6" s="10">
        <v>3.1389999999999998</v>
      </c>
      <c r="M6" s="10" t="s">
        <v>38</v>
      </c>
      <c r="N6" s="10" t="s">
        <v>39</v>
      </c>
      <c r="O6" s="10" t="s">
        <v>40</v>
      </c>
      <c r="P6" s="10" t="s">
        <v>41</v>
      </c>
      <c r="Q6" s="10" t="s">
        <v>42</v>
      </c>
      <c r="R6" s="10" t="s">
        <v>45</v>
      </c>
      <c r="S6" s="10" t="s">
        <v>44</v>
      </c>
      <c r="T6" s="10" t="s">
        <v>45</v>
      </c>
      <c r="U6" s="10">
        <v>0</v>
      </c>
      <c r="V6" s="10">
        <v>0</v>
      </c>
      <c r="W6" s="10">
        <v>0</v>
      </c>
      <c r="X6" s="16">
        <v>1.75</v>
      </c>
      <c r="Y6" s="10">
        <v>3000</v>
      </c>
      <c r="Z6" s="10">
        <v>1</v>
      </c>
      <c r="AA6" s="21" t="s">
        <v>36</v>
      </c>
      <c r="AB6" s="21" t="s">
        <v>46</v>
      </c>
      <c r="AC6" s="21">
        <v>2017</v>
      </c>
      <c r="AD6" s="21">
        <v>3</v>
      </c>
      <c r="AE6" s="21">
        <v>12</v>
      </c>
      <c r="AF6" s="21">
        <v>20</v>
      </c>
      <c r="AG6" s="21">
        <v>1</v>
      </c>
      <c r="AH6" s="17">
        <f>IF(COUNTIFS(E$2:E6,E6,A$2:A6,"S",B$2:B6,"nastaveni")=1,X6,"")</f>
        <v>1.75</v>
      </c>
      <c r="AI6" s="24">
        <f t="shared" si="0"/>
        <v>3.1389999999999998</v>
      </c>
      <c r="AJ6" s="21">
        <f>[1]Vypocty!AJ7171</f>
        <v>0</v>
      </c>
    </row>
    <row r="7" spans="1:36" x14ac:dyDescent="0.25">
      <c r="A7" s="10" t="s">
        <v>33</v>
      </c>
      <c r="B7" s="10" t="s">
        <v>34</v>
      </c>
      <c r="C7" s="10">
        <v>189317</v>
      </c>
      <c r="D7" s="11">
        <v>42934</v>
      </c>
      <c r="E7" s="10" t="s">
        <v>51</v>
      </c>
      <c r="F7" s="10">
        <v>0</v>
      </c>
      <c r="G7" s="10">
        <v>10</v>
      </c>
      <c r="H7" s="10" t="s">
        <v>36</v>
      </c>
      <c r="I7" s="10" t="s">
        <v>37</v>
      </c>
      <c r="J7" s="10">
        <v>1</v>
      </c>
      <c r="K7" s="10">
        <v>0</v>
      </c>
      <c r="L7" s="10">
        <v>1.0169999999999999</v>
      </c>
      <c r="M7" s="10" t="s">
        <v>38</v>
      </c>
      <c r="N7" s="10" t="s">
        <v>39</v>
      </c>
      <c r="O7" s="10" t="s">
        <v>40</v>
      </c>
      <c r="P7" s="10" t="s">
        <v>41</v>
      </c>
      <c r="Q7" s="10" t="s">
        <v>42</v>
      </c>
      <c r="R7" s="10" t="s">
        <v>43</v>
      </c>
      <c r="S7" s="10" t="s">
        <v>44</v>
      </c>
      <c r="T7" s="10" t="s">
        <v>45</v>
      </c>
      <c r="U7" s="10">
        <v>0</v>
      </c>
      <c r="V7" s="10">
        <v>0</v>
      </c>
      <c r="W7" s="10">
        <v>0</v>
      </c>
      <c r="X7" s="16">
        <v>1.75</v>
      </c>
      <c r="Y7" s="10">
        <v>3000</v>
      </c>
      <c r="Z7" s="10">
        <v>1</v>
      </c>
      <c r="AA7" s="21" t="s">
        <v>36</v>
      </c>
      <c r="AB7" s="21" t="s">
        <v>46</v>
      </c>
      <c r="AC7" s="21">
        <v>2017</v>
      </c>
      <c r="AD7" s="21">
        <v>7</v>
      </c>
      <c r="AE7" s="21">
        <v>29</v>
      </c>
      <c r="AF7" s="21">
        <v>18</v>
      </c>
      <c r="AG7" s="21">
        <v>2</v>
      </c>
      <c r="AH7" s="17" t="str">
        <f>IF(COUNTIFS(E$2:E7,E7,A$2:A7,"S",B$2:B7,"nastaveni")=1,X7,"")</f>
        <v/>
      </c>
      <c r="AI7" s="24">
        <f t="shared" si="0"/>
        <v>0</v>
      </c>
      <c r="AJ7" s="21">
        <f>[1]Vypocty!AJ18651</f>
        <v>0</v>
      </c>
    </row>
    <row r="8" spans="1:36" x14ac:dyDescent="0.25">
      <c r="A8" s="10" t="s">
        <v>47</v>
      </c>
      <c r="B8" s="10" t="s">
        <v>34</v>
      </c>
      <c r="C8" s="10">
        <v>999999</v>
      </c>
      <c r="D8" s="11">
        <v>42934</v>
      </c>
      <c r="E8" s="10" t="s">
        <v>51</v>
      </c>
      <c r="F8" s="10">
        <v>0</v>
      </c>
      <c r="G8" s="10">
        <v>10</v>
      </c>
      <c r="H8" s="10" t="s">
        <v>36</v>
      </c>
      <c r="I8" s="10" t="s">
        <v>45</v>
      </c>
      <c r="J8" s="10">
        <v>0</v>
      </c>
      <c r="K8" s="10">
        <v>0</v>
      </c>
      <c r="L8" s="10">
        <v>1.0169999999999999</v>
      </c>
      <c r="M8" s="10" t="s">
        <v>38</v>
      </c>
      <c r="N8" s="10" t="s">
        <v>39</v>
      </c>
      <c r="O8" s="10" t="s">
        <v>40</v>
      </c>
      <c r="P8" s="10" t="s">
        <v>41</v>
      </c>
      <c r="Q8" s="10" t="s">
        <v>42</v>
      </c>
      <c r="R8" s="10" t="s">
        <v>45</v>
      </c>
      <c r="S8" s="10" t="s">
        <v>44</v>
      </c>
      <c r="T8" s="10" t="s">
        <v>45</v>
      </c>
      <c r="U8" s="10">
        <v>0</v>
      </c>
      <c r="V8" s="10">
        <v>0</v>
      </c>
      <c r="W8" s="10">
        <v>0</v>
      </c>
      <c r="X8" s="16">
        <v>1.75</v>
      </c>
      <c r="Y8" s="10">
        <v>3000</v>
      </c>
      <c r="Z8" s="10">
        <v>1</v>
      </c>
      <c r="AA8" s="21" t="s">
        <v>36</v>
      </c>
      <c r="AB8" s="21" t="s">
        <v>46</v>
      </c>
      <c r="AC8" s="21">
        <v>2017</v>
      </c>
      <c r="AD8" s="21">
        <v>7</v>
      </c>
      <c r="AE8" s="21">
        <v>29</v>
      </c>
      <c r="AF8" s="21">
        <v>18</v>
      </c>
      <c r="AG8" s="21">
        <v>2</v>
      </c>
      <c r="AH8" s="17">
        <f>IF(COUNTIFS(E$2:E8,E8,A$2:A8,"S",B$2:B8,"nastaveni")=1,X8,"")</f>
        <v>1.75</v>
      </c>
      <c r="AI8" s="24">
        <f t="shared" si="0"/>
        <v>1.0169999999999999</v>
      </c>
      <c r="AJ8" s="21">
        <f>[1]Vypocty!AJ18652</f>
        <v>0</v>
      </c>
    </row>
    <row r="9" spans="1:36" x14ac:dyDescent="0.25">
      <c r="A9" s="10" t="s">
        <v>33</v>
      </c>
      <c r="B9" s="10" t="s">
        <v>34</v>
      </c>
      <c r="C9" s="10">
        <v>214011</v>
      </c>
      <c r="D9" s="11">
        <v>43025</v>
      </c>
      <c r="E9" s="11" t="s">
        <v>52</v>
      </c>
      <c r="F9" s="10">
        <v>0</v>
      </c>
      <c r="G9" s="10">
        <v>10</v>
      </c>
      <c r="H9" s="10" t="s">
        <v>36</v>
      </c>
      <c r="I9" s="12" t="s">
        <v>37</v>
      </c>
      <c r="J9" s="10">
        <v>1</v>
      </c>
      <c r="K9" s="13">
        <v>0</v>
      </c>
      <c r="L9" s="14">
        <v>1.4490000000000001</v>
      </c>
      <c r="M9" s="10" t="s">
        <v>38</v>
      </c>
      <c r="N9" s="10" t="s">
        <v>39</v>
      </c>
      <c r="O9" s="10" t="s">
        <v>40</v>
      </c>
      <c r="P9" s="10" t="s">
        <v>41</v>
      </c>
      <c r="Q9" s="10" t="s">
        <v>42</v>
      </c>
      <c r="R9" s="10" t="s">
        <v>43</v>
      </c>
      <c r="S9" s="10" t="s">
        <v>44</v>
      </c>
      <c r="T9" s="10" t="s">
        <v>45</v>
      </c>
      <c r="U9" s="15">
        <v>0</v>
      </c>
      <c r="V9" s="15">
        <v>0</v>
      </c>
      <c r="W9" s="14">
        <v>0</v>
      </c>
      <c r="X9" s="16">
        <v>1.75</v>
      </c>
      <c r="Y9" s="10">
        <v>3000</v>
      </c>
      <c r="Z9" s="10">
        <v>1</v>
      </c>
      <c r="AA9" s="21" t="s">
        <v>36</v>
      </c>
      <c r="AB9" s="21" t="s">
        <v>46</v>
      </c>
      <c r="AC9" s="21">
        <v>2017</v>
      </c>
      <c r="AD9" s="21">
        <v>10</v>
      </c>
      <c r="AE9" s="21">
        <v>42</v>
      </c>
      <c r="AF9" s="21">
        <v>17</v>
      </c>
      <c r="AG9" s="21">
        <v>2</v>
      </c>
      <c r="AH9" s="17" t="str">
        <f>IF(COUNTIFS(E$2:E9,E9,A$2:A9,"S",B$2:B9,"nastaveni")=1,X9,"")</f>
        <v/>
      </c>
      <c r="AI9" s="24">
        <f t="shared" si="0"/>
        <v>0</v>
      </c>
      <c r="AJ9" s="21">
        <f>[1]Vypocty!AJ23907</f>
        <v>0</v>
      </c>
    </row>
    <row r="10" spans="1:36" s="26" customFormat="1" x14ac:dyDescent="0.25">
      <c r="A10" s="16" t="s">
        <v>47</v>
      </c>
      <c r="B10" s="16" t="s">
        <v>34</v>
      </c>
      <c r="C10" s="16">
        <v>999999</v>
      </c>
      <c r="D10" s="27">
        <v>43025</v>
      </c>
      <c r="E10" s="27" t="s">
        <v>52</v>
      </c>
      <c r="F10" s="16">
        <v>0</v>
      </c>
      <c r="G10" s="16">
        <v>10</v>
      </c>
      <c r="H10" s="16" t="s">
        <v>36</v>
      </c>
      <c r="I10" s="28" t="s">
        <v>45</v>
      </c>
      <c r="J10" s="16">
        <v>0</v>
      </c>
      <c r="K10" s="29">
        <v>1000</v>
      </c>
      <c r="L10" s="17">
        <v>1.4490000000000001</v>
      </c>
      <c r="M10" s="16" t="s">
        <v>38</v>
      </c>
      <c r="N10" s="16" t="s">
        <v>39</v>
      </c>
      <c r="O10" s="16" t="s">
        <v>40</v>
      </c>
      <c r="P10" s="16" t="s">
        <v>41</v>
      </c>
      <c r="Q10" s="16" t="s">
        <v>42</v>
      </c>
      <c r="R10" s="16" t="s">
        <v>45</v>
      </c>
      <c r="S10" s="16" t="s">
        <v>44</v>
      </c>
      <c r="T10" s="16" t="s">
        <v>45</v>
      </c>
      <c r="U10" s="30">
        <v>0</v>
      </c>
      <c r="V10" s="30">
        <v>0</v>
      </c>
      <c r="W10" s="17">
        <v>0</v>
      </c>
      <c r="X10" s="16">
        <v>1.75</v>
      </c>
      <c r="Y10" s="16">
        <v>3000</v>
      </c>
      <c r="Z10" s="16">
        <v>1</v>
      </c>
      <c r="AA10" s="16" t="s">
        <v>36</v>
      </c>
      <c r="AB10" s="16" t="s">
        <v>46</v>
      </c>
      <c r="AC10" s="16">
        <v>2017</v>
      </c>
      <c r="AD10" s="16">
        <v>10</v>
      </c>
      <c r="AE10" s="16">
        <v>42</v>
      </c>
      <c r="AF10" s="16">
        <v>17</v>
      </c>
      <c r="AG10" s="16">
        <v>2</v>
      </c>
      <c r="AH10" s="17">
        <f>IF(COUNTIFS(E$2:E10,E10,A$2:A10,"S",B$2:B10,"nastaveni")=1,X10,"")</f>
        <v>1.75</v>
      </c>
      <c r="AI10" s="17">
        <f t="shared" si="0"/>
        <v>1.4490000000000001</v>
      </c>
      <c r="AJ10" s="16">
        <f>[1]Vypocty!AJ23913</f>
        <v>0</v>
      </c>
    </row>
    <row r="11" spans="1:36" x14ac:dyDescent="0.25">
      <c r="A11" s="10" t="s">
        <v>33</v>
      </c>
      <c r="B11" s="10" t="s">
        <v>34</v>
      </c>
      <c r="C11" s="10">
        <v>215396</v>
      </c>
      <c r="D11" s="11">
        <v>43028</v>
      </c>
      <c r="E11" s="11" t="s">
        <v>52</v>
      </c>
      <c r="F11" s="10">
        <v>0</v>
      </c>
      <c r="G11" s="10">
        <v>10</v>
      </c>
      <c r="H11" s="10" t="s">
        <v>36</v>
      </c>
      <c r="I11" s="12" t="s">
        <v>53</v>
      </c>
      <c r="J11" s="10">
        <v>1</v>
      </c>
      <c r="K11" s="13">
        <v>0</v>
      </c>
      <c r="L11" s="14">
        <v>0.58599999999999997</v>
      </c>
      <c r="M11" s="10" t="s">
        <v>38</v>
      </c>
      <c r="N11" s="10" t="s">
        <v>39</v>
      </c>
      <c r="O11" s="10" t="s">
        <v>40</v>
      </c>
      <c r="P11" s="10" t="s">
        <v>41</v>
      </c>
      <c r="Q11" s="10" t="s">
        <v>42</v>
      </c>
      <c r="R11" s="10" t="s">
        <v>54</v>
      </c>
      <c r="S11" s="10" t="s">
        <v>44</v>
      </c>
      <c r="T11" s="10" t="s">
        <v>45</v>
      </c>
      <c r="U11" s="15">
        <v>0</v>
      </c>
      <c r="V11" s="15">
        <v>0</v>
      </c>
      <c r="W11" s="14">
        <v>0</v>
      </c>
      <c r="X11" s="16">
        <v>1.75</v>
      </c>
      <c r="Y11" s="10">
        <v>3000</v>
      </c>
      <c r="Z11" s="10">
        <v>1</v>
      </c>
      <c r="AA11" s="21" t="s">
        <v>36</v>
      </c>
      <c r="AB11" s="21" t="s">
        <v>46</v>
      </c>
      <c r="AC11" s="21">
        <v>2017</v>
      </c>
      <c r="AD11" s="21">
        <v>10</v>
      </c>
      <c r="AE11" s="21">
        <v>42</v>
      </c>
      <c r="AF11" s="21">
        <v>20</v>
      </c>
      <c r="AG11" s="21">
        <v>5</v>
      </c>
      <c r="AH11" s="31">
        <f>IF(COUNTIFS(E$2:E11,E11,A$2:A11,"S",B$2:B11,"nastaveni")=1,X11,"")</f>
        <v>1.75</v>
      </c>
      <c r="AI11" s="24">
        <f t="shared" si="0"/>
        <v>0</v>
      </c>
      <c r="AJ11" s="21">
        <f>[1]Vypocty!AJ23915</f>
        <v>0</v>
      </c>
    </row>
    <row r="12" spans="1:36" x14ac:dyDescent="0.25">
      <c r="A12" s="10" t="s">
        <v>33</v>
      </c>
      <c r="B12" s="10" t="s">
        <v>34</v>
      </c>
      <c r="C12" s="10">
        <v>215399</v>
      </c>
      <c r="D12" s="11">
        <v>43028</v>
      </c>
      <c r="E12" s="11" t="s">
        <v>52</v>
      </c>
      <c r="F12" s="10">
        <v>0</v>
      </c>
      <c r="G12" s="10">
        <v>10</v>
      </c>
      <c r="H12" s="10" t="s">
        <v>36</v>
      </c>
      <c r="I12" s="12" t="s">
        <v>49</v>
      </c>
      <c r="J12" s="10">
        <v>1</v>
      </c>
      <c r="K12" s="13">
        <v>0</v>
      </c>
      <c r="L12" s="14">
        <v>0.58499999999999996</v>
      </c>
      <c r="M12" s="10" t="s">
        <v>38</v>
      </c>
      <c r="N12" s="10" t="s">
        <v>39</v>
      </c>
      <c r="O12" s="10" t="s">
        <v>40</v>
      </c>
      <c r="P12" s="10" t="s">
        <v>41</v>
      </c>
      <c r="Q12" s="10" t="s">
        <v>42</v>
      </c>
      <c r="R12" s="10" t="s">
        <v>50</v>
      </c>
      <c r="S12" s="10" t="s">
        <v>44</v>
      </c>
      <c r="T12" s="10" t="s">
        <v>45</v>
      </c>
      <c r="U12" s="15">
        <v>0</v>
      </c>
      <c r="V12" s="15">
        <v>0</v>
      </c>
      <c r="W12" s="14">
        <v>0</v>
      </c>
      <c r="X12" s="16">
        <v>1.75</v>
      </c>
      <c r="Y12" s="10">
        <v>3000</v>
      </c>
      <c r="Z12" s="10">
        <v>1</v>
      </c>
      <c r="AA12" s="21" t="s">
        <v>36</v>
      </c>
      <c r="AB12" s="21" t="s">
        <v>46</v>
      </c>
      <c r="AC12" s="21">
        <v>2017</v>
      </c>
      <c r="AD12" s="21">
        <v>10</v>
      </c>
      <c r="AE12" s="21">
        <v>42</v>
      </c>
      <c r="AF12" s="21">
        <v>20</v>
      </c>
      <c r="AG12" s="21">
        <v>5</v>
      </c>
      <c r="AH12" s="31">
        <f>IF(COUNTIFS(E$2:E12,E12,A$2:A12,"S",B$2:B12,"nastaveni")=1,X12,"")</f>
        <v>1.75</v>
      </c>
      <c r="AI12" s="24">
        <f t="shared" si="0"/>
        <v>0</v>
      </c>
      <c r="AJ12" s="21">
        <f>[1]Vypocty!AJ23916</f>
        <v>0</v>
      </c>
    </row>
    <row r="13" spans="1:36" s="26" customFormat="1" x14ac:dyDescent="0.25">
      <c r="A13" s="16" t="s">
        <v>47</v>
      </c>
      <c r="B13" s="16" t="s">
        <v>34</v>
      </c>
      <c r="C13" s="16">
        <v>999999</v>
      </c>
      <c r="D13" s="27">
        <v>43028</v>
      </c>
      <c r="E13" s="27" t="s">
        <v>52</v>
      </c>
      <c r="F13" s="16">
        <v>0</v>
      </c>
      <c r="G13" s="16">
        <v>10</v>
      </c>
      <c r="H13" s="16" t="s">
        <v>36</v>
      </c>
      <c r="I13" s="28" t="s">
        <v>45</v>
      </c>
      <c r="J13" s="16">
        <v>0</v>
      </c>
      <c r="K13" s="29">
        <v>0</v>
      </c>
      <c r="L13" s="17">
        <v>1.171</v>
      </c>
      <c r="M13" s="16" t="s">
        <v>38</v>
      </c>
      <c r="N13" s="16" t="s">
        <v>39</v>
      </c>
      <c r="O13" s="16" t="s">
        <v>40</v>
      </c>
      <c r="P13" s="16" t="s">
        <v>41</v>
      </c>
      <c r="Q13" s="16" t="s">
        <v>42</v>
      </c>
      <c r="R13" s="16" t="s">
        <v>45</v>
      </c>
      <c r="S13" s="16" t="s">
        <v>44</v>
      </c>
      <c r="T13" s="16" t="s">
        <v>45</v>
      </c>
      <c r="U13" s="30">
        <v>0</v>
      </c>
      <c r="V13" s="30">
        <v>0</v>
      </c>
      <c r="W13" s="17">
        <v>0</v>
      </c>
      <c r="X13" s="16">
        <v>1.75</v>
      </c>
      <c r="Y13" s="16">
        <v>3000</v>
      </c>
      <c r="Z13" s="16">
        <v>1</v>
      </c>
      <c r="AA13" s="16" t="s">
        <v>36</v>
      </c>
      <c r="AB13" s="16" t="s">
        <v>46</v>
      </c>
      <c r="AC13" s="16">
        <v>2017</v>
      </c>
      <c r="AD13" s="16">
        <v>10</v>
      </c>
      <c r="AE13" s="16">
        <v>42</v>
      </c>
      <c r="AF13" s="16">
        <v>20</v>
      </c>
      <c r="AG13" s="16">
        <v>5</v>
      </c>
      <c r="AH13" s="17" t="str">
        <f>IF(COUNTIFS(E$2:E13,E13,A$2:A13,"S",B$2:B13,"nastaveni")=1,X13,"")</f>
        <v/>
      </c>
      <c r="AI13" s="17">
        <f t="shared" si="0"/>
        <v>1.171</v>
      </c>
      <c r="AJ13" s="16">
        <f>[1]Vypocty!AJ23917</f>
        <v>0</v>
      </c>
    </row>
    <row r="14" spans="1:36" x14ac:dyDescent="0.25">
      <c r="A14" s="10" t="s">
        <v>33</v>
      </c>
      <c r="B14" s="10" t="s">
        <v>34</v>
      </c>
      <c r="C14" s="10">
        <v>224031</v>
      </c>
      <c r="D14" s="11">
        <v>43053</v>
      </c>
      <c r="E14" s="11" t="s">
        <v>55</v>
      </c>
      <c r="F14" s="10">
        <v>0</v>
      </c>
      <c r="G14" s="10">
        <v>10</v>
      </c>
      <c r="H14" s="10" t="s">
        <v>36</v>
      </c>
      <c r="I14" s="12" t="s">
        <v>49</v>
      </c>
      <c r="J14" s="10">
        <v>1</v>
      </c>
      <c r="K14" s="13">
        <v>0</v>
      </c>
      <c r="L14" s="14">
        <v>1.6779999999999999</v>
      </c>
      <c r="M14" s="10" t="s">
        <v>38</v>
      </c>
      <c r="N14" s="10" t="s">
        <v>39</v>
      </c>
      <c r="O14" s="10" t="s">
        <v>40</v>
      </c>
      <c r="P14" s="10" t="s">
        <v>41</v>
      </c>
      <c r="Q14" s="10" t="s">
        <v>42</v>
      </c>
      <c r="R14" s="10" t="s">
        <v>50</v>
      </c>
      <c r="S14" s="10" t="s">
        <v>44</v>
      </c>
      <c r="T14" s="10" t="s">
        <v>45</v>
      </c>
      <c r="U14" s="15">
        <v>0</v>
      </c>
      <c r="V14" s="15">
        <v>0</v>
      </c>
      <c r="W14" s="14">
        <v>0</v>
      </c>
      <c r="X14" s="16">
        <v>1.75</v>
      </c>
      <c r="Y14" s="10">
        <v>3000</v>
      </c>
      <c r="Z14" s="10">
        <v>1</v>
      </c>
      <c r="AA14" s="21" t="s">
        <v>36</v>
      </c>
      <c r="AB14" s="21" t="s">
        <v>46</v>
      </c>
      <c r="AC14" s="21">
        <v>2017</v>
      </c>
      <c r="AD14" s="21">
        <v>11</v>
      </c>
      <c r="AE14" s="21">
        <v>46</v>
      </c>
      <c r="AF14" s="21">
        <v>14</v>
      </c>
      <c r="AG14" s="21">
        <v>2</v>
      </c>
      <c r="AH14" s="17" t="str">
        <f>IF(COUNTIFS(E$2:E14,E14,A$2:A14,"S",B$2:B14,"nastaveni")=1,X14,"")</f>
        <v/>
      </c>
      <c r="AI14" s="24">
        <f t="shared" si="0"/>
        <v>0</v>
      </c>
      <c r="AJ14" s="21">
        <f>[1]Vypocty!AJ25853</f>
        <v>0</v>
      </c>
    </row>
    <row r="15" spans="1:36" x14ac:dyDescent="0.25">
      <c r="A15" s="10" t="s">
        <v>47</v>
      </c>
      <c r="B15" s="10" t="s">
        <v>34</v>
      </c>
      <c r="C15" s="10">
        <v>999999</v>
      </c>
      <c r="D15" s="11">
        <v>43053</v>
      </c>
      <c r="E15" s="11" t="s">
        <v>55</v>
      </c>
      <c r="F15" s="10">
        <v>0</v>
      </c>
      <c r="G15" s="10">
        <v>10</v>
      </c>
      <c r="H15" s="10" t="s">
        <v>36</v>
      </c>
      <c r="I15" s="12" t="s">
        <v>45</v>
      </c>
      <c r="J15" s="10">
        <v>0</v>
      </c>
      <c r="K15" s="13">
        <v>2400</v>
      </c>
      <c r="L15" s="14">
        <v>1.6779999999999999</v>
      </c>
      <c r="M15" s="10" t="s">
        <v>38</v>
      </c>
      <c r="N15" s="10" t="s">
        <v>39</v>
      </c>
      <c r="O15" s="10" t="s">
        <v>40</v>
      </c>
      <c r="P15" s="10" t="s">
        <v>41</v>
      </c>
      <c r="Q15" s="10" t="s">
        <v>42</v>
      </c>
      <c r="R15" s="10" t="s">
        <v>45</v>
      </c>
      <c r="S15" s="10" t="s">
        <v>44</v>
      </c>
      <c r="T15" s="10" t="s">
        <v>45</v>
      </c>
      <c r="U15" s="15">
        <v>0</v>
      </c>
      <c r="V15" s="15">
        <v>0</v>
      </c>
      <c r="W15" s="14">
        <v>0</v>
      </c>
      <c r="X15" s="16">
        <v>1.75</v>
      </c>
      <c r="Y15" s="10">
        <v>3000</v>
      </c>
      <c r="Z15" s="10">
        <v>1</v>
      </c>
      <c r="AA15" s="21" t="s">
        <v>36</v>
      </c>
      <c r="AB15" s="21" t="s">
        <v>46</v>
      </c>
      <c r="AC15" s="21">
        <v>2017</v>
      </c>
      <c r="AD15" s="21">
        <v>11</v>
      </c>
      <c r="AE15" s="21">
        <v>46</v>
      </c>
      <c r="AF15" s="21">
        <v>14</v>
      </c>
      <c r="AG15" s="21">
        <v>2</v>
      </c>
      <c r="AH15" s="17">
        <f>IF(COUNTIFS(E$2:E15,E15,A$2:A15,"S",B$2:B15,"nastaveni")=1,X15,"")</f>
        <v>1.75</v>
      </c>
      <c r="AI15" s="24">
        <f t="shared" si="0"/>
        <v>1.6779999999999999</v>
      </c>
      <c r="AJ15" s="21">
        <f>[1]Vypocty!AJ25860</f>
        <v>0</v>
      </c>
    </row>
    <row r="16" spans="1:36" x14ac:dyDescent="0.25">
      <c r="A16" s="10" t="s">
        <v>33</v>
      </c>
      <c r="B16" s="10" t="s">
        <v>34</v>
      </c>
      <c r="C16" s="10">
        <v>230127</v>
      </c>
      <c r="D16" s="11">
        <v>43070</v>
      </c>
      <c r="E16" s="11" t="s">
        <v>56</v>
      </c>
      <c r="F16" s="10">
        <v>0</v>
      </c>
      <c r="G16" s="10">
        <v>10</v>
      </c>
      <c r="H16" s="10" t="s">
        <v>36</v>
      </c>
      <c r="I16" s="12" t="s">
        <v>53</v>
      </c>
      <c r="J16" s="10">
        <v>1</v>
      </c>
      <c r="K16" s="13">
        <v>0</v>
      </c>
      <c r="L16" s="14">
        <v>0.67100000000000004</v>
      </c>
      <c r="M16" s="10" t="s">
        <v>38</v>
      </c>
      <c r="N16" s="10" t="s">
        <v>39</v>
      </c>
      <c r="O16" s="10" t="s">
        <v>40</v>
      </c>
      <c r="P16" s="10" t="s">
        <v>41</v>
      </c>
      <c r="Q16" s="10" t="s">
        <v>42</v>
      </c>
      <c r="R16" s="10" t="s">
        <v>54</v>
      </c>
      <c r="S16" s="10" t="s">
        <v>44</v>
      </c>
      <c r="T16" s="10" t="s">
        <v>45</v>
      </c>
      <c r="U16" s="15">
        <v>0</v>
      </c>
      <c r="V16" s="15">
        <v>0</v>
      </c>
      <c r="W16" s="14">
        <v>0</v>
      </c>
      <c r="X16" s="16">
        <v>1.75</v>
      </c>
      <c r="Y16" s="10">
        <v>3000</v>
      </c>
      <c r="Z16" s="10">
        <v>1</v>
      </c>
      <c r="AA16" s="21" t="s">
        <v>36</v>
      </c>
      <c r="AB16" s="21" t="s">
        <v>46</v>
      </c>
      <c r="AC16" s="21">
        <v>2017</v>
      </c>
      <c r="AD16" s="21">
        <v>12</v>
      </c>
      <c r="AE16" s="21">
        <v>48</v>
      </c>
      <c r="AF16" s="21">
        <v>1</v>
      </c>
      <c r="AG16" s="21">
        <v>5</v>
      </c>
      <c r="AH16" s="17" t="str">
        <f>IF(COUNTIFS(E$2:E16,E16,A$2:A16,"S",B$2:B16,"nastaveni")=1,X16,"")</f>
        <v/>
      </c>
      <c r="AI16" s="24">
        <f t="shared" si="0"/>
        <v>0</v>
      </c>
      <c r="AJ16" s="21">
        <f>[1]Vypocty!AJ27609</f>
        <v>0</v>
      </c>
    </row>
    <row r="17" spans="1:36" x14ac:dyDescent="0.25">
      <c r="A17" s="10" t="s">
        <v>33</v>
      </c>
      <c r="B17" s="10" t="s">
        <v>34</v>
      </c>
      <c r="C17" s="10">
        <v>230128</v>
      </c>
      <c r="D17" s="11">
        <v>43070</v>
      </c>
      <c r="E17" s="11" t="s">
        <v>56</v>
      </c>
      <c r="F17" s="10">
        <v>0</v>
      </c>
      <c r="G17" s="10">
        <v>10</v>
      </c>
      <c r="H17" s="10" t="s">
        <v>36</v>
      </c>
      <c r="I17" s="12" t="s">
        <v>49</v>
      </c>
      <c r="J17" s="10">
        <v>1</v>
      </c>
      <c r="K17" s="13">
        <v>0</v>
      </c>
      <c r="L17" s="14">
        <v>0.67400000000000004</v>
      </c>
      <c r="M17" s="10" t="s">
        <v>38</v>
      </c>
      <c r="N17" s="10" t="s">
        <v>39</v>
      </c>
      <c r="O17" s="10" t="s">
        <v>40</v>
      </c>
      <c r="P17" s="10" t="s">
        <v>41</v>
      </c>
      <c r="Q17" s="10" t="s">
        <v>42</v>
      </c>
      <c r="R17" s="10" t="s">
        <v>50</v>
      </c>
      <c r="S17" s="10" t="s">
        <v>44</v>
      </c>
      <c r="T17" s="10" t="s">
        <v>45</v>
      </c>
      <c r="U17" s="15">
        <v>0</v>
      </c>
      <c r="V17" s="15">
        <v>0</v>
      </c>
      <c r="W17" s="14">
        <v>0</v>
      </c>
      <c r="X17" s="16">
        <v>1.75</v>
      </c>
      <c r="Y17" s="10">
        <v>3000</v>
      </c>
      <c r="Z17" s="10">
        <v>1</v>
      </c>
      <c r="AA17" s="21" t="s">
        <v>36</v>
      </c>
      <c r="AB17" s="21" t="s">
        <v>46</v>
      </c>
      <c r="AC17" s="21">
        <v>2017</v>
      </c>
      <c r="AD17" s="21">
        <v>12</v>
      </c>
      <c r="AE17" s="21">
        <v>48</v>
      </c>
      <c r="AF17" s="21">
        <v>1</v>
      </c>
      <c r="AG17" s="21">
        <v>5</v>
      </c>
      <c r="AH17" s="17" t="str">
        <f>IF(COUNTIFS(E$2:E17,E17,A$2:A17,"S",B$2:B17,"nastaveni")=1,X17,"")</f>
        <v/>
      </c>
      <c r="AI17" s="24">
        <f t="shared" si="0"/>
        <v>0</v>
      </c>
      <c r="AJ17" s="21">
        <f>[1]Vypocty!AJ27610</f>
        <v>0</v>
      </c>
    </row>
    <row r="18" spans="1:36" x14ac:dyDescent="0.25">
      <c r="A18" s="10" t="s">
        <v>47</v>
      </c>
      <c r="B18" s="10" t="s">
        <v>34</v>
      </c>
      <c r="C18" s="10">
        <v>999999</v>
      </c>
      <c r="D18" s="11">
        <v>43070</v>
      </c>
      <c r="E18" s="11" t="s">
        <v>56</v>
      </c>
      <c r="F18" s="10">
        <v>0</v>
      </c>
      <c r="G18" s="10">
        <v>10</v>
      </c>
      <c r="H18" s="10" t="s">
        <v>36</v>
      </c>
      <c r="I18" s="12" t="s">
        <v>45</v>
      </c>
      <c r="J18" s="10">
        <v>0</v>
      </c>
      <c r="K18" s="13">
        <v>1500</v>
      </c>
      <c r="L18" s="14">
        <v>1.345</v>
      </c>
      <c r="M18" s="10" t="s">
        <v>38</v>
      </c>
      <c r="N18" s="10" t="s">
        <v>39</v>
      </c>
      <c r="O18" s="10" t="s">
        <v>40</v>
      </c>
      <c r="P18" s="10" t="s">
        <v>41</v>
      </c>
      <c r="Q18" s="10" t="s">
        <v>42</v>
      </c>
      <c r="R18" s="10" t="s">
        <v>45</v>
      </c>
      <c r="S18" s="10" t="s">
        <v>44</v>
      </c>
      <c r="T18" s="10" t="s">
        <v>45</v>
      </c>
      <c r="U18" s="15">
        <v>0</v>
      </c>
      <c r="V18" s="15">
        <v>0</v>
      </c>
      <c r="W18" s="14">
        <v>0</v>
      </c>
      <c r="X18" s="16">
        <v>1.75</v>
      </c>
      <c r="Y18" s="10">
        <v>3000</v>
      </c>
      <c r="Z18" s="10">
        <v>1</v>
      </c>
      <c r="AA18" s="21" t="s">
        <v>36</v>
      </c>
      <c r="AB18" s="21" t="s">
        <v>46</v>
      </c>
      <c r="AC18" s="21">
        <v>2017</v>
      </c>
      <c r="AD18" s="21">
        <v>12</v>
      </c>
      <c r="AE18" s="21">
        <v>48</v>
      </c>
      <c r="AF18" s="21">
        <v>1</v>
      </c>
      <c r="AG18" s="21">
        <v>5</v>
      </c>
      <c r="AH18" s="17">
        <f>IF(COUNTIFS(E$2:E18,E18,A$2:A18,"S",B$2:B18,"nastaveni")=1,X18,"")</f>
        <v>1.75</v>
      </c>
      <c r="AI18" s="24">
        <f t="shared" si="0"/>
        <v>1.345</v>
      </c>
      <c r="AJ18" s="21">
        <f>[1]Vypocty!AJ27616</f>
        <v>0</v>
      </c>
    </row>
    <row r="19" spans="1:36" x14ac:dyDescent="0.25">
      <c r="A19" s="10" t="s">
        <v>33</v>
      </c>
      <c r="B19" s="10" t="s">
        <v>34</v>
      </c>
      <c r="C19" s="10">
        <v>237267</v>
      </c>
      <c r="D19" s="11">
        <v>43104</v>
      </c>
      <c r="E19" s="11" t="s">
        <v>57</v>
      </c>
      <c r="F19" s="10">
        <v>0</v>
      </c>
      <c r="G19" s="10">
        <v>10</v>
      </c>
      <c r="H19" s="10" t="s">
        <v>36</v>
      </c>
      <c r="I19" s="12" t="s">
        <v>49</v>
      </c>
      <c r="J19" s="10">
        <v>1</v>
      </c>
      <c r="K19" s="13">
        <v>0</v>
      </c>
      <c r="L19" s="14">
        <v>1.4450000000000001</v>
      </c>
      <c r="M19" s="10" t="s">
        <v>38</v>
      </c>
      <c r="N19" s="10" t="s">
        <v>39</v>
      </c>
      <c r="O19" s="10" t="s">
        <v>40</v>
      </c>
      <c r="P19" s="10" t="s">
        <v>41</v>
      </c>
      <c r="Q19" s="10" t="s">
        <v>42</v>
      </c>
      <c r="R19" s="10" t="s">
        <v>50</v>
      </c>
      <c r="S19" s="10" t="s">
        <v>44</v>
      </c>
      <c r="T19" s="10" t="s">
        <v>45</v>
      </c>
      <c r="U19" s="15">
        <v>0</v>
      </c>
      <c r="V19" s="15">
        <v>0</v>
      </c>
      <c r="W19" s="14">
        <v>0</v>
      </c>
      <c r="X19" s="16">
        <v>1.75</v>
      </c>
      <c r="Y19" s="10">
        <v>3000</v>
      </c>
      <c r="Z19" s="10">
        <v>1</v>
      </c>
      <c r="AA19" s="21" t="s">
        <v>36</v>
      </c>
      <c r="AB19" s="21" t="s">
        <v>46</v>
      </c>
      <c r="AC19" s="21">
        <v>2018</v>
      </c>
      <c r="AD19" s="21">
        <v>1</v>
      </c>
      <c r="AE19" s="21">
        <v>1</v>
      </c>
      <c r="AF19" s="21">
        <v>4</v>
      </c>
      <c r="AG19" s="21">
        <v>4</v>
      </c>
      <c r="AH19" s="17" t="str">
        <f>IF(COUNTIFS(E$2:E19,E19,A$2:A19,"S",B$2:B19,"nastaveni")=1,X19,"")</f>
        <v/>
      </c>
      <c r="AI19" s="24">
        <f t="shared" si="0"/>
        <v>0</v>
      </c>
      <c r="AJ19" s="21">
        <f>[1]Vypocty!AJ29047</f>
        <v>0</v>
      </c>
    </row>
    <row r="20" spans="1:36" x14ac:dyDescent="0.25">
      <c r="A20" s="10" t="s">
        <v>33</v>
      </c>
      <c r="B20" s="10" t="s">
        <v>34</v>
      </c>
      <c r="C20" s="10">
        <v>237329</v>
      </c>
      <c r="D20" s="11">
        <v>43104</v>
      </c>
      <c r="E20" s="11" t="s">
        <v>57</v>
      </c>
      <c r="F20" s="10">
        <v>0</v>
      </c>
      <c r="G20" s="10">
        <v>10</v>
      </c>
      <c r="H20" s="10" t="s">
        <v>36</v>
      </c>
      <c r="I20" s="12" t="s">
        <v>37</v>
      </c>
      <c r="J20" s="10">
        <v>1</v>
      </c>
      <c r="K20" s="13">
        <v>0</v>
      </c>
      <c r="L20" s="14">
        <v>1.54</v>
      </c>
      <c r="M20" s="10" t="s">
        <v>38</v>
      </c>
      <c r="N20" s="10" t="s">
        <v>39</v>
      </c>
      <c r="O20" s="10" t="s">
        <v>40</v>
      </c>
      <c r="P20" s="10" t="s">
        <v>41</v>
      </c>
      <c r="Q20" s="10" t="s">
        <v>42</v>
      </c>
      <c r="R20" s="10" t="s">
        <v>43</v>
      </c>
      <c r="S20" s="10" t="s">
        <v>44</v>
      </c>
      <c r="T20" s="10" t="s">
        <v>45</v>
      </c>
      <c r="U20" s="15">
        <v>0</v>
      </c>
      <c r="V20" s="15">
        <v>0</v>
      </c>
      <c r="W20" s="14">
        <v>0</v>
      </c>
      <c r="X20" s="16">
        <v>1.75</v>
      </c>
      <c r="Y20" s="10">
        <v>3000</v>
      </c>
      <c r="Z20" s="10">
        <v>1</v>
      </c>
      <c r="AA20" s="21" t="s">
        <v>36</v>
      </c>
      <c r="AB20" s="21" t="s">
        <v>46</v>
      </c>
      <c r="AC20" s="21">
        <v>2018</v>
      </c>
      <c r="AD20" s="21">
        <v>1</v>
      </c>
      <c r="AE20" s="21">
        <v>1</v>
      </c>
      <c r="AF20" s="21">
        <v>4</v>
      </c>
      <c r="AG20" s="21">
        <v>4</v>
      </c>
      <c r="AH20" s="17" t="str">
        <f>IF(COUNTIFS(E$2:E20,E20,A$2:A20,"S",B$2:B20,"nastaveni")=1,X20,"")</f>
        <v/>
      </c>
      <c r="AI20" s="24">
        <f t="shared" si="0"/>
        <v>0</v>
      </c>
      <c r="AJ20" s="21">
        <f>[1]Vypocty!AJ29048</f>
        <v>0</v>
      </c>
    </row>
    <row r="21" spans="1:36" x14ac:dyDescent="0.25">
      <c r="A21" s="10" t="s">
        <v>47</v>
      </c>
      <c r="B21" s="10" t="s">
        <v>34</v>
      </c>
      <c r="C21" s="10">
        <v>999999</v>
      </c>
      <c r="D21" s="11">
        <v>43104</v>
      </c>
      <c r="E21" s="11" t="s">
        <v>57</v>
      </c>
      <c r="F21" s="10">
        <v>0</v>
      </c>
      <c r="G21" s="10">
        <v>10</v>
      </c>
      <c r="H21" s="10" t="s">
        <v>36</v>
      </c>
      <c r="I21" s="12" t="s">
        <v>45</v>
      </c>
      <c r="J21" s="10">
        <v>0</v>
      </c>
      <c r="K21" s="13">
        <v>0</v>
      </c>
      <c r="L21" s="14">
        <v>2.9849999999999999</v>
      </c>
      <c r="M21" s="10" t="s">
        <v>38</v>
      </c>
      <c r="N21" s="10" t="s">
        <v>39</v>
      </c>
      <c r="O21" s="10" t="s">
        <v>40</v>
      </c>
      <c r="P21" s="10" t="s">
        <v>41</v>
      </c>
      <c r="Q21" s="10" t="s">
        <v>42</v>
      </c>
      <c r="R21" s="10" t="s">
        <v>45</v>
      </c>
      <c r="S21" s="10" t="s">
        <v>44</v>
      </c>
      <c r="T21" s="10" t="s">
        <v>45</v>
      </c>
      <c r="U21" s="15">
        <v>0</v>
      </c>
      <c r="V21" s="15">
        <v>0</v>
      </c>
      <c r="W21" s="14">
        <v>0</v>
      </c>
      <c r="X21" s="16">
        <v>1.75</v>
      </c>
      <c r="Y21" s="10">
        <v>3000</v>
      </c>
      <c r="Z21" s="10">
        <v>1</v>
      </c>
      <c r="AA21" s="21" t="s">
        <v>36</v>
      </c>
      <c r="AB21" s="21" t="s">
        <v>46</v>
      </c>
      <c r="AC21" s="21">
        <v>2018</v>
      </c>
      <c r="AD21" s="21">
        <v>1</v>
      </c>
      <c r="AE21" s="21">
        <v>1</v>
      </c>
      <c r="AF21" s="21">
        <v>4</v>
      </c>
      <c r="AG21" s="21">
        <v>4</v>
      </c>
      <c r="AH21" s="17">
        <f>IF(COUNTIFS(E$2:E21,E21,A$2:A21,"S",B$2:B21,"nastaveni")=1,X21,"")</f>
        <v>1.75</v>
      </c>
      <c r="AI21" s="24">
        <f t="shared" si="0"/>
        <v>2.9849999999999999</v>
      </c>
      <c r="AJ21" s="21">
        <f>[1]Vypocty!AJ29049</f>
        <v>0</v>
      </c>
    </row>
    <row r="24" spans="1:36" x14ac:dyDescent="0.25">
      <c r="D24" t="s">
        <v>58</v>
      </c>
    </row>
    <row r="26" spans="1:36" x14ac:dyDescent="0.25">
      <c r="D26" t="s">
        <v>59</v>
      </c>
    </row>
    <row r="27" spans="1:36" x14ac:dyDescent="0.25">
      <c r="D27" t="s">
        <v>60</v>
      </c>
    </row>
    <row r="30" spans="1:36" x14ac:dyDescent="0.25">
      <c r="P30" t="s">
        <v>61</v>
      </c>
    </row>
    <row r="31" spans="1:36" x14ac:dyDescent="0.25">
      <c r="P31" t="s">
        <v>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Matoskova Lenka</dc:creator>
  <cp:lastModifiedBy>Matoskova Lenka</cp:lastModifiedBy>
  <dcterms:created xsi:type="dcterms:W3CDTF">2018-03-02T08:15:50Z</dcterms:created>
  <dcterms:modified xsi:type="dcterms:W3CDTF">2018-03-05T07:05:33Z</dcterms:modified>
</cp:coreProperties>
</file>