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-75" windowWidth="20730" windowHeight="10005" tabRatio="762" activeTab="2"/>
  </bookViews>
  <sheets>
    <sheet name="Shrnutí" sheetId="18" r:id="rId1"/>
    <sheet name="kon výkazu" sheetId="30" r:id="rId2"/>
    <sheet name="Lisování" sheetId="5" r:id="rId3"/>
    <sheet name="Čištění" sheetId="21" r:id="rId4"/>
    <sheet name="Pískování" sheetId="24" r:id="rId5"/>
    <sheet name="Skládání" sheetId="27" r:id="rId6"/>
    <sheet name="Lis hod" sheetId="19" r:id="rId7"/>
    <sheet name="Lis roz" sheetId="20" r:id="rId8"/>
    <sheet name="Čiš hod " sheetId="22" r:id="rId9"/>
    <sheet name="Čiš roz" sheetId="23" r:id="rId10"/>
    <sheet name="Pís hod" sheetId="25" r:id="rId11"/>
    <sheet name="Pís roz" sheetId="26" r:id="rId12"/>
    <sheet name="Skládání hod " sheetId="29" r:id="rId13"/>
    <sheet name="Skládání roz" sheetId="28" r:id="rId14"/>
  </sheets>
  <calcPr calcId="125725"/>
</workbook>
</file>

<file path=xl/calcChain.xml><?xml version="1.0" encoding="utf-8"?>
<calcChain xmlns="http://schemas.openxmlformats.org/spreadsheetml/2006/main">
  <c r="X11" i="5"/>
  <c r="U6" s="1"/>
  <c r="W11"/>
  <c r="W12"/>
  <c r="X12"/>
  <c r="Y12"/>
  <c r="Z12"/>
  <c r="W13"/>
  <c r="X13"/>
  <c r="Y13"/>
  <c r="Z13"/>
  <c r="W14"/>
  <c r="X14"/>
  <c r="Y14"/>
  <c r="Z14"/>
  <c r="W15"/>
  <c r="X15"/>
  <c r="Y15"/>
  <c r="Z15"/>
  <c r="W16"/>
  <c r="X16"/>
  <c r="Y16"/>
  <c r="Z16"/>
  <c r="W17"/>
  <c r="X17"/>
  <c r="Y17"/>
  <c r="Z17"/>
  <c r="W18"/>
  <c r="X18"/>
  <c r="Y18"/>
  <c r="Z18"/>
  <c r="W19"/>
  <c r="X19"/>
  <c r="Y19"/>
  <c r="Z19"/>
  <c r="W20"/>
  <c r="X20"/>
  <c r="Y20"/>
  <c r="Z20"/>
  <c r="W21"/>
  <c r="X21"/>
  <c r="Y21"/>
  <c r="Z21"/>
  <c r="W22"/>
  <c r="X22"/>
  <c r="Y22"/>
  <c r="Z22"/>
  <c r="W23"/>
  <c r="X23"/>
  <c r="Y23"/>
  <c r="Z23"/>
  <c r="W24"/>
  <c r="X24"/>
  <c r="Y24"/>
  <c r="Z24"/>
  <c r="W25"/>
  <c r="X25"/>
  <c r="Y25"/>
  <c r="Z25"/>
  <c r="W26"/>
  <c r="X26"/>
  <c r="Y26"/>
  <c r="Z26"/>
  <c r="W27"/>
  <c r="X27"/>
  <c r="Y27"/>
  <c r="Z27"/>
  <c r="W28"/>
  <c r="X28"/>
  <c r="Y28"/>
  <c r="Z28"/>
  <c r="W29"/>
  <c r="X29"/>
  <c r="Y29"/>
  <c r="Z29"/>
  <c r="W30"/>
  <c r="X30"/>
  <c r="Y30"/>
  <c r="Z30"/>
  <c r="W31"/>
  <c r="X31"/>
  <c r="Y31"/>
  <c r="Z31"/>
  <c r="W32"/>
  <c r="X32"/>
  <c r="Y32"/>
  <c r="Z32"/>
  <c r="W33"/>
  <c r="X33"/>
  <c r="Y33"/>
  <c r="Z33"/>
  <c r="W34"/>
  <c r="X34"/>
  <c r="Y34"/>
  <c r="Z34"/>
  <c r="W35"/>
  <c r="X35"/>
  <c r="Y35"/>
  <c r="Z35"/>
  <c r="W36"/>
  <c r="X36"/>
  <c r="Y36"/>
  <c r="Z36"/>
  <c r="W37"/>
  <c r="X37"/>
  <c r="Y37"/>
  <c r="Z37"/>
  <c r="W38"/>
  <c r="X38"/>
  <c r="Y38"/>
  <c r="Z38"/>
  <c r="W39"/>
  <c r="X39"/>
  <c r="Y39"/>
  <c r="Z39"/>
  <c r="W40"/>
  <c r="X40"/>
  <c r="Y40"/>
  <c r="Z40"/>
  <c r="W41"/>
  <c r="X41"/>
  <c r="Y41"/>
  <c r="Z41"/>
  <c r="W42"/>
  <c r="X42"/>
  <c r="Y42"/>
  <c r="Z42"/>
  <c r="W43"/>
  <c r="X43"/>
  <c r="Y43"/>
  <c r="Z43"/>
  <c r="W44"/>
  <c r="X44"/>
  <c r="Y44"/>
  <c r="Z44"/>
  <c r="W45"/>
  <c r="X45"/>
  <c r="Y45"/>
  <c r="Z45"/>
  <c r="W46"/>
  <c r="X46"/>
  <c r="Y46"/>
  <c r="Z46"/>
  <c r="W47"/>
  <c r="X47"/>
  <c r="Y47"/>
  <c r="Z47"/>
  <c r="W48"/>
  <c r="X48"/>
  <c r="Y48"/>
  <c r="Z48"/>
  <c r="W49"/>
  <c r="X49"/>
  <c r="Y49"/>
  <c r="Z49"/>
  <c r="W50"/>
  <c r="X50"/>
  <c r="Y50"/>
  <c r="Z50"/>
  <c r="W51"/>
  <c r="X51"/>
  <c r="Y51"/>
  <c r="Z51"/>
  <c r="W52"/>
  <c r="X52"/>
  <c r="Y52"/>
  <c r="Z52"/>
  <c r="W53"/>
  <c r="X53"/>
  <c r="Y53"/>
  <c r="Z53"/>
  <c r="W54"/>
  <c r="X54"/>
  <c r="Y54"/>
  <c r="Z54"/>
  <c r="W55"/>
  <c r="X55"/>
  <c r="Y55"/>
  <c r="Z55"/>
  <c r="W56"/>
  <c r="X56"/>
  <c r="Y56"/>
  <c r="Z56"/>
  <c r="W57"/>
  <c r="X57"/>
  <c r="Y57"/>
  <c r="Z57"/>
  <c r="W58"/>
  <c r="X58"/>
  <c r="Y58"/>
  <c r="Z58"/>
  <c r="W59"/>
  <c r="X59"/>
  <c r="Y59"/>
  <c r="Z59"/>
  <c r="W60"/>
  <c r="X60"/>
  <c r="Y60"/>
  <c r="Z60"/>
  <c r="W61"/>
  <c r="X61"/>
  <c r="Y61"/>
  <c r="Z61"/>
  <c r="W62"/>
  <c r="X62"/>
  <c r="Y62"/>
  <c r="Z62"/>
  <c r="W63"/>
  <c r="X63"/>
  <c r="Y63"/>
  <c r="Z63"/>
  <c r="W64"/>
  <c r="X64"/>
  <c r="Y64"/>
  <c r="Z64"/>
  <c r="W65"/>
  <c r="X65"/>
  <c r="Y65"/>
  <c r="Z65"/>
  <c r="W66"/>
  <c r="X66"/>
  <c r="Y66"/>
  <c r="Z66"/>
  <c r="W67"/>
  <c r="X67"/>
  <c r="Y67"/>
  <c r="Z67"/>
  <c r="W68"/>
  <c r="X68"/>
  <c r="Y68"/>
  <c r="Z68"/>
  <c r="W69"/>
  <c r="X69"/>
  <c r="Y69"/>
  <c r="Z69"/>
  <c r="W70"/>
  <c r="X70"/>
  <c r="Y70"/>
  <c r="Z70"/>
  <c r="W71"/>
  <c r="X71"/>
  <c r="Y71"/>
  <c r="Z71"/>
  <c r="W72"/>
  <c r="X72"/>
  <c r="Y72"/>
  <c r="Z72"/>
  <c r="W73"/>
  <c r="X73"/>
  <c r="Y73"/>
  <c r="Z73"/>
  <c r="W74"/>
  <c r="X74"/>
  <c r="Y74"/>
  <c r="Z74"/>
  <c r="W75"/>
  <c r="X75"/>
  <c r="Y75"/>
  <c r="Z75"/>
  <c r="W76"/>
  <c r="X76"/>
  <c r="Y76"/>
  <c r="Z76"/>
  <c r="W77"/>
  <c r="X77"/>
  <c r="Y77"/>
  <c r="Z77"/>
  <c r="W78"/>
  <c r="X78"/>
  <c r="Y78"/>
  <c r="Z78"/>
  <c r="W79"/>
  <c r="X79"/>
  <c r="Y79"/>
  <c r="Z79"/>
  <c r="W80"/>
  <c r="X80"/>
  <c r="Y80"/>
  <c r="Z80"/>
  <c r="W81"/>
  <c r="X81"/>
  <c r="Y81"/>
  <c r="Z81"/>
  <c r="W82"/>
  <c r="X82"/>
  <c r="Y82"/>
  <c r="Z82"/>
  <c r="W83"/>
  <c r="X83"/>
  <c r="Y83"/>
  <c r="Z83"/>
  <c r="W84"/>
  <c r="X84"/>
  <c r="Y84"/>
  <c r="Z84"/>
  <c r="W85"/>
  <c r="X85"/>
  <c r="Y85"/>
  <c r="Z85"/>
  <c r="W86"/>
  <c r="X86"/>
  <c r="Y86"/>
  <c r="Z86"/>
  <c r="W87"/>
  <c r="X87"/>
  <c r="Y87"/>
  <c r="Z87"/>
  <c r="W88"/>
  <c r="X88"/>
  <c r="Y88"/>
  <c r="Z88"/>
  <c r="W89"/>
  <c r="X89"/>
  <c r="Y89"/>
  <c r="Z89"/>
  <c r="W90"/>
  <c r="X90"/>
  <c r="Y90"/>
  <c r="Z90"/>
  <c r="W91"/>
  <c r="X91"/>
  <c r="Y91"/>
  <c r="Z91"/>
  <c r="W92"/>
  <c r="X92"/>
  <c r="Y92"/>
  <c r="Z92"/>
  <c r="F1" i="21"/>
  <c r="Z11" i="5"/>
  <c r="N5"/>
  <c r="N3"/>
  <c r="Y11"/>
  <c r="N4"/>
  <c r="N4" i="24"/>
  <c r="N2" i="5"/>
  <c r="N2" i="24"/>
  <c r="A1" i="18"/>
  <c r="A1" i="30"/>
  <c r="J7" i="27"/>
  <c r="I7"/>
  <c r="H7"/>
  <c r="G7"/>
  <c r="J7" i="24"/>
  <c r="I7"/>
  <c r="H7"/>
  <c r="G7"/>
  <c r="J7" i="5"/>
  <c r="H7"/>
  <c r="I7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1" i="2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J7"/>
  <c r="I7"/>
  <c r="H7"/>
  <c r="G7"/>
  <c r="Q11" i="24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2" i="27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11"/>
  <c r="F7" i="21" l="1"/>
  <c r="F7" i="24"/>
  <c r="F7" i="27"/>
  <c r="H8"/>
  <c r="H8" i="24"/>
  <c r="G7" i="5"/>
  <c r="I8"/>
  <c r="H8" i="21"/>
  <c r="G2" i="30" l="1"/>
  <c r="N2"/>
  <c r="U2"/>
  <c r="A9"/>
  <c r="W9" l="1"/>
  <c r="B9"/>
  <c r="Q9"/>
  <c r="O9"/>
  <c r="J9"/>
  <c r="Y9"/>
  <c r="S9"/>
  <c r="L9"/>
  <c r="V9"/>
  <c r="P9"/>
  <c r="R9"/>
  <c r="H9"/>
  <c r="K9"/>
  <c r="I9"/>
  <c r="Z9"/>
  <c r="X9"/>
  <c r="A10"/>
  <c r="C9"/>
  <c r="D9"/>
  <c r="G9"/>
  <c r="N9"/>
  <c r="U9"/>
  <c r="E9"/>
  <c r="T1" i="5"/>
  <c r="E5" i="27"/>
  <c r="P4"/>
  <c r="O4"/>
  <c r="N4"/>
  <c r="O5"/>
  <c r="N5"/>
  <c r="P5"/>
  <c r="P3"/>
  <c r="O3"/>
  <c r="N3"/>
  <c r="P2"/>
  <c r="O2"/>
  <c r="N2"/>
  <c r="P3" i="24"/>
  <c r="O3"/>
  <c r="N3"/>
  <c r="P4"/>
  <c r="O4"/>
  <c r="P5"/>
  <c r="O5"/>
  <c r="N5"/>
  <c r="P2"/>
  <c r="O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12"/>
  <c r="U11"/>
  <c r="T11" i="27"/>
  <c r="U11"/>
  <c r="N4" i="21"/>
  <c r="O2"/>
  <c r="P2"/>
  <c r="N2"/>
  <c r="P3"/>
  <c r="O3"/>
  <c r="N3"/>
  <c r="P5"/>
  <c r="O5"/>
  <c r="N5"/>
  <c r="P4"/>
  <c r="O4"/>
  <c r="O5" i="5"/>
  <c r="P5"/>
  <c r="O4"/>
  <c r="P4"/>
  <c r="O3"/>
  <c r="P3"/>
  <c r="R81" i="27"/>
  <c r="S81"/>
  <c r="T81"/>
  <c r="U81"/>
  <c r="V81"/>
  <c r="R82"/>
  <c r="S82"/>
  <c r="T82"/>
  <c r="U82"/>
  <c r="V82"/>
  <c r="R83"/>
  <c r="S83"/>
  <c r="T83"/>
  <c r="U83"/>
  <c r="V83"/>
  <c r="R84"/>
  <c r="S84"/>
  <c r="T84"/>
  <c r="U84"/>
  <c r="V84"/>
  <c r="R85"/>
  <c r="S85"/>
  <c r="T85"/>
  <c r="U85"/>
  <c r="V85"/>
  <c r="R86"/>
  <c r="S86"/>
  <c r="T86"/>
  <c r="U86"/>
  <c r="V86"/>
  <c r="R87"/>
  <c r="S87"/>
  <c r="T87"/>
  <c r="U87"/>
  <c r="V87"/>
  <c r="R88"/>
  <c r="S88"/>
  <c r="T88"/>
  <c r="U88"/>
  <c r="V88"/>
  <c r="R89"/>
  <c r="S89"/>
  <c r="T89"/>
  <c r="U89"/>
  <c r="V89"/>
  <c r="R90"/>
  <c r="S90"/>
  <c r="T90"/>
  <c r="U90"/>
  <c r="V90"/>
  <c r="R81" i="24"/>
  <c r="S81"/>
  <c r="T81"/>
  <c r="V81"/>
  <c r="W81"/>
  <c r="R82"/>
  <c r="S82"/>
  <c r="T82"/>
  <c r="V82"/>
  <c r="R83"/>
  <c r="S83"/>
  <c r="W83" s="1"/>
  <c r="T83"/>
  <c r="V83"/>
  <c r="R84"/>
  <c r="S84"/>
  <c r="T84"/>
  <c r="V84"/>
  <c r="R85"/>
  <c r="S85"/>
  <c r="T85"/>
  <c r="V85"/>
  <c r="W85"/>
  <c r="R86"/>
  <c r="S86"/>
  <c r="T86"/>
  <c r="V86"/>
  <c r="R87"/>
  <c r="S87"/>
  <c r="W87" s="1"/>
  <c r="T87"/>
  <c r="V87"/>
  <c r="R88"/>
  <c r="S88"/>
  <c r="T88"/>
  <c r="V88"/>
  <c r="R89"/>
  <c r="S89"/>
  <c r="T89"/>
  <c r="V89"/>
  <c r="W89"/>
  <c r="R90"/>
  <c r="S90"/>
  <c r="T90"/>
  <c r="V90"/>
  <c r="R81" i="21"/>
  <c r="S81"/>
  <c r="T81"/>
  <c r="W81" s="1"/>
  <c r="U81"/>
  <c r="V81"/>
  <c r="R82"/>
  <c r="S82"/>
  <c r="T82"/>
  <c r="U82"/>
  <c r="V82"/>
  <c r="R83"/>
  <c r="S83"/>
  <c r="T83"/>
  <c r="U83"/>
  <c r="V83"/>
  <c r="R84"/>
  <c r="S84"/>
  <c r="T84"/>
  <c r="U84"/>
  <c r="V84"/>
  <c r="R85"/>
  <c r="S85"/>
  <c r="T85"/>
  <c r="U85"/>
  <c r="V85"/>
  <c r="R86"/>
  <c r="S86"/>
  <c r="T86"/>
  <c r="U86"/>
  <c r="V86"/>
  <c r="R87"/>
  <c r="S87"/>
  <c r="T87"/>
  <c r="U87"/>
  <c r="V87"/>
  <c r="R88"/>
  <c r="S88"/>
  <c r="T88"/>
  <c r="U88"/>
  <c r="V88"/>
  <c r="R89"/>
  <c r="S89"/>
  <c r="T89"/>
  <c r="U89"/>
  <c r="V89"/>
  <c r="R90"/>
  <c r="S90"/>
  <c r="T90"/>
  <c r="U90"/>
  <c r="V90"/>
  <c r="P2" i="5"/>
  <c r="O2"/>
  <c r="I10" i="30" l="1"/>
  <c r="K10"/>
  <c r="N10"/>
  <c r="P10"/>
  <c r="R10"/>
  <c r="U10"/>
  <c r="W10"/>
  <c r="Y10"/>
  <c r="H10"/>
  <c r="J10"/>
  <c r="L10"/>
  <c r="O10"/>
  <c r="Q10"/>
  <c r="S10"/>
  <c r="V10"/>
  <c r="X10"/>
  <c r="Z10"/>
  <c r="W89" i="27"/>
  <c r="W87"/>
  <c r="W85"/>
  <c r="W83"/>
  <c r="W81"/>
  <c r="W90"/>
  <c r="W88"/>
  <c r="W86"/>
  <c r="W84"/>
  <c r="W82"/>
  <c r="Q3"/>
  <c r="D10" i="30"/>
  <c r="B10"/>
  <c r="G10"/>
  <c r="E10"/>
  <c r="C10"/>
  <c r="A11"/>
  <c r="Q5" i="27"/>
  <c r="Q4"/>
  <c r="Q2" i="24"/>
  <c r="Q2" i="27"/>
  <c r="Q5" i="21"/>
  <c r="Q4" i="24"/>
  <c r="Q3" i="21"/>
  <c r="Q3" i="24"/>
  <c r="Q5"/>
  <c r="Q4" i="21"/>
  <c r="Q2"/>
  <c r="Q4" i="5"/>
  <c r="Q2"/>
  <c r="Q5"/>
  <c r="W88" i="24"/>
  <c r="W84"/>
  <c r="W90"/>
  <c r="W86"/>
  <c r="W82"/>
  <c r="W89" i="21"/>
  <c r="W87"/>
  <c r="W85"/>
  <c r="W83"/>
  <c r="W90"/>
  <c r="W88"/>
  <c r="W86"/>
  <c r="W84"/>
  <c r="W82"/>
  <c r="Q3" i="5"/>
  <c r="I11" i="30" l="1"/>
  <c r="K11"/>
  <c r="H11"/>
  <c r="J11"/>
  <c r="L11"/>
  <c r="O11"/>
  <c r="Q11"/>
  <c r="S11"/>
  <c r="V11"/>
  <c r="X11"/>
  <c r="Z11"/>
  <c r="N11"/>
  <c r="P11"/>
  <c r="R11"/>
  <c r="U11"/>
  <c r="W11"/>
  <c r="Y11"/>
  <c r="A12"/>
  <c r="G11"/>
  <c r="D11"/>
  <c r="B11"/>
  <c r="E11"/>
  <c r="C11"/>
  <c r="R79" i="21"/>
  <c r="S79"/>
  <c r="T79"/>
  <c r="U79"/>
  <c r="V79"/>
  <c r="W79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80"/>
  <c r="U91"/>
  <c r="U92"/>
  <c r="U12"/>
  <c r="U12" i="27"/>
  <c r="U11" i="21"/>
  <c r="R75" i="5"/>
  <c r="S75"/>
  <c r="T75"/>
  <c r="U75"/>
  <c r="R76"/>
  <c r="S76"/>
  <c r="T76"/>
  <c r="U76"/>
  <c r="R77"/>
  <c r="S77"/>
  <c r="T77"/>
  <c r="U77"/>
  <c r="R78"/>
  <c r="S78"/>
  <c r="T78"/>
  <c r="U78"/>
  <c r="R79"/>
  <c r="S79"/>
  <c r="T79"/>
  <c r="U79"/>
  <c r="R80"/>
  <c r="S80"/>
  <c r="T80"/>
  <c r="U80"/>
  <c r="R81"/>
  <c r="S81"/>
  <c r="T81"/>
  <c r="U81"/>
  <c r="R82"/>
  <c r="S82"/>
  <c r="T82"/>
  <c r="U82"/>
  <c r="R83"/>
  <c r="S83"/>
  <c r="T83"/>
  <c r="U83"/>
  <c r="R84"/>
  <c r="S84"/>
  <c r="T84"/>
  <c r="U84"/>
  <c r="R85"/>
  <c r="S85"/>
  <c r="T85"/>
  <c r="U85"/>
  <c r="R86"/>
  <c r="S86"/>
  <c r="T86"/>
  <c r="U86"/>
  <c r="R87"/>
  <c r="V87" s="1"/>
  <c r="S87"/>
  <c r="T87"/>
  <c r="U87"/>
  <c r="R88"/>
  <c r="S88"/>
  <c r="T88"/>
  <c r="U88"/>
  <c r="D96"/>
  <c r="L96" s="1"/>
  <c r="H12" i="30" l="1"/>
  <c r="J12"/>
  <c r="L12"/>
  <c r="I12"/>
  <c r="K12"/>
  <c r="N12"/>
  <c r="P12"/>
  <c r="R12"/>
  <c r="U12"/>
  <c r="W12"/>
  <c r="Y12"/>
  <c r="O12"/>
  <c r="Q12"/>
  <c r="S12"/>
  <c r="V12"/>
  <c r="X12"/>
  <c r="Z12"/>
  <c r="A13"/>
  <c r="D12"/>
  <c r="B12"/>
  <c r="G12"/>
  <c r="E12"/>
  <c r="C12"/>
  <c r="V86" i="5"/>
  <c r="V84"/>
  <c r="V83"/>
  <c r="V82"/>
  <c r="V81"/>
  <c r="V80"/>
  <c r="V79"/>
  <c r="V78"/>
  <c r="V77"/>
  <c r="V76"/>
  <c r="V75"/>
  <c r="V88"/>
  <c r="V85"/>
  <c r="J96"/>
  <c r="T96"/>
  <c r="R96"/>
  <c r="V96" s="1"/>
  <c r="O96"/>
  <c r="M96"/>
  <c r="K96"/>
  <c r="S96"/>
  <c r="P96"/>
  <c r="N96"/>
  <c r="X1" i="21"/>
  <c r="F1" i="24"/>
  <c r="V1" s="1"/>
  <c r="F1" i="27"/>
  <c r="T1" s="1"/>
  <c r="U95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91"/>
  <c r="U92"/>
  <c r="I13" i="30" l="1"/>
  <c r="K13"/>
  <c r="H13"/>
  <c r="J13"/>
  <c r="L13"/>
  <c r="O13"/>
  <c r="Q13"/>
  <c r="S13"/>
  <c r="V13"/>
  <c r="X13"/>
  <c r="Z13"/>
  <c r="N13"/>
  <c r="P13"/>
  <c r="R13"/>
  <c r="U13"/>
  <c r="W13"/>
  <c r="Y13"/>
  <c r="A14"/>
  <c r="G13"/>
  <c r="D13"/>
  <c r="B13"/>
  <c r="E13"/>
  <c r="C13"/>
  <c r="R34" i="27"/>
  <c r="S34"/>
  <c r="T34"/>
  <c r="V34"/>
  <c r="R26"/>
  <c r="S26"/>
  <c r="T26"/>
  <c r="V26"/>
  <c r="R27"/>
  <c r="S27"/>
  <c r="T27"/>
  <c r="V27"/>
  <c r="T2"/>
  <c r="V2" i="24"/>
  <c r="X2" i="21"/>
  <c r="T2" i="5"/>
  <c r="U11"/>
  <c r="U12"/>
  <c r="V12" i="27"/>
  <c r="V13"/>
  <c r="V14"/>
  <c r="V15"/>
  <c r="V16"/>
  <c r="V17"/>
  <c r="V18"/>
  <c r="V19"/>
  <c r="V20"/>
  <c r="V21"/>
  <c r="V22"/>
  <c r="V23"/>
  <c r="V24"/>
  <c r="V25"/>
  <c r="V28"/>
  <c r="V29"/>
  <c r="V30"/>
  <c r="V31"/>
  <c r="V32"/>
  <c r="V33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91"/>
  <c r="V92"/>
  <c r="V11"/>
  <c r="V12" i="24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91"/>
  <c r="V92"/>
  <c r="V11"/>
  <c r="V12" i="21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80"/>
  <c r="V91"/>
  <c r="V92"/>
  <c r="V11"/>
  <c r="U13" i="5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89"/>
  <c r="U90"/>
  <c r="U91"/>
  <c r="U92"/>
  <c r="H14" i="30" l="1"/>
  <c r="J14"/>
  <c r="L14"/>
  <c r="I14"/>
  <c r="K14"/>
  <c r="N14"/>
  <c r="P14"/>
  <c r="R14"/>
  <c r="U14"/>
  <c r="W14"/>
  <c r="Y14"/>
  <c r="O14"/>
  <c r="Q14"/>
  <c r="S14"/>
  <c r="V14"/>
  <c r="X14"/>
  <c r="Z14"/>
  <c r="A15"/>
  <c r="D14"/>
  <c r="B14"/>
  <c r="G14"/>
  <c r="E14"/>
  <c r="C14"/>
  <c r="W27" i="27"/>
  <c r="W26"/>
  <c r="W34"/>
  <c r="K7" i="18"/>
  <c r="K6"/>
  <c r="K5"/>
  <c r="R25" i="27"/>
  <c r="S25"/>
  <c r="T25"/>
  <c r="R21" i="24"/>
  <c r="S21"/>
  <c r="T21"/>
  <c r="I15" i="30" l="1"/>
  <c r="K15"/>
  <c r="H15"/>
  <c r="J15"/>
  <c r="L15"/>
  <c r="O15"/>
  <c r="Q15"/>
  <c r="S15"/>
  <c r="V15"/>
  <c r="X15"/>
  <c r="Z15"/>
  <c r="N15"/>
  <c r="P15"/>
  <c r="R15"/>
  <c r="U15"/>
  <c r="W15"/>
  <c r="Y15"/>
  <c r="A16"/>
  <c r="G15"/>
  <c r="D15"/>
  <c r="B15"/>
  <c r="E15"/>
  <c r="C15"/>
  <c r="W21" i="24"/>
  <c r="W25" i="27"/>
  <c r="L10" i="18"/>
  <c r="D97" i="27"/>
  <c r="D98"/>
  <c r="D99"/>
  <c r="D100"/>
  <c r="D101"/>
  <c r="D102"/>
  <c r="D103"/>
  <c r="D104"/>
  <c r="D105"/>
  <c r="D106"/>
  <c r="D107"/>
  <c r="D108"/>
  <c r="D109"/>
  <c r="D110"/>
  <c r="D111"/>
  <c r="D112"/>
  <c r="D113"/>
  <c r="D96"/>
  <c r="D97" i="24"/>
  <c r="W97" s="1"/>
  <c r="D98"/>
  <c r="W98" s="1"/>
  <c r="D99"/>
  <c r="W99" s="1"/>
  <c r="D100"/>
  <c r="W100" s="1"/>
  <c r="D101"/>
  <c r="W101" s="1"/>
  <c r="D102"/>
  <c r="W102" s="1"/>
  <c r="D103"/>
  <c r="W103" s="1"/>
  <c r="D104"/>
  <c r="W104" s="1"/>
  <c r="D105"/>
  <c r="W105" s="1"/>
  <c r="D106"/>
  <c r="W106" s="1"/>
  <c r="D107"/>
  <c r="W107" s="1"/>
  <c r="D108"/>
  <c r="W108" s="1"/>
  <c r="D109"/>
  <c r="W109" s="1"/>
  <c r="D110"/>
  <c r="W110" s="1"/>
  <c r="D111"/>
  <c r="W111" s="1"/>
  <c r="D112"/>
  <c r="W112" s="1"/>
  <c r="D113"/>
  <c r="W113" s="1"/>
  <c r="D96"/>
  <c r="D97" i="21"/>
  <c r="U97" s="1"/>
  <c r="D98"/>
  <c r="U98" s="1"/>
  <c r="D99"/>
  <c r="U99" s="1"/>
  <c r="D100"/>
  <c r="U100" s="1"/>
  <c r="D101"/>
  <c r="U101" s="1"/>
  <c r="D102"/>
  <c r="U102" s="1"/>
  <c r="D103"/>
  <c r="U103" s="1"/>
  <c r="D104"/>
  <c r="U104" s="1"/>
  <c r="D105"/>
  <c r="U105" s="1"/>
  <c r="D106"/>
  <c r="U106" s="1"/>
  <c r="D107"/>
  <c r="U107" s="1"/>
  <c r="D108"/>
  <c r="U108" s="1"/>
  <c r="D109"/>
  <c r="U109" s="1"/>
  <c r="D110"/>
  <c r="U110" s="1"/>
  <c r="D111"/>
  <c r="U111" s="1"/>
  <c r="D112"/>
  <c r="U112" s="1"/>
  <c r="D113"/>
  <c r="U113" s="1"/>
  <c r="D96"/>
  <c r="D97" i="5"/>
  <c r="D98"/>
  <c r="D99"/>
  <c r="D100"/>
  <c r="D101"/>
  <c r="D102"/>
  <c r="D103"/>
  <c r="D104"/>
  <c r="D105"/>
  <c r="D106"/>
  <c r="D107"/>
  <c r="D108"/>
  <c r="D109"/>
  <c r="D110"/>
  <c r="D111"/>
  <c r="D112"/>
  <c r="K112" s="1"/>
  <c r="D113"/>
  <c r="W104"/>
  <c r="X97" i="21"/>
  <c r="X98"/>
  <c r="X99"/>
  <c r="X100"/>
  <c r="X101"/>
  <c r="X102"/>
  <c r="X103"/>
  <c r="X104"/>
  <c r="X105"/>
  <c r="X106"/>
  <c r="X107"/>
  <c r="X108"/>
  <c r="X109"/>
  <c r="X110"/>
  <c r="X111"/>
  <c r="X112"/>
  <c r="X113"/>
  <c r="X96"/>
  <c r="X97" i="24"/>
  <c r="X98"/>
  <c r="X99"/>
  <c r="X100"/>
  <c r="X101"/>
  <c r="X102"/>
  <c r="X103"/>
  <c r="X104"/>
  <c r="X105"/>
  <c r="X106"/>
  <c r="X107"/>
  <c r="X108"/>
  <c r="X109"/>
  <c r="X110"/>
  <c r="X111"/>
  <c r="X112"/>
  <c r="X113"/>
  <c r="X96"/>
  <c r="X97" i="27"/>
  <c r="X98"/>
  <c r="X99"/>
  <c r="X100"/>
  <c r="X101"/>
  <c r="X102"/>
  <c r="X103"/>
  <c r="X104"/>
  <c r="X105"/>
  <c r="X106"/>
  <c r="X107"/>
  <c r="X108"/>
  <c r="X109"/>
  <c r="X110"/>
  <c r="X111"/>
  <c r="X112"/>
  <c r="X113"/>
  <c r="X96"/>
  <c r="R66" i="5"/>
  <c r="M7" i="18"/>
  <c r="L7"/>
  <c r="M6"/>
  <c r="L6"/>
  <c r="M5"/>
  <c r="L5"/>
  <c r="W96" i="5"/>
  <c r="W100"/>
  <c r="R15" i="27"/>
  <c r="S15"/>
  <c r="T15"/>
  <c r="R16"/>
  <c r="S16"/>
  <c r="T16"/>
  <c r="R17"/>
  <c r="S17"/>
  <c r="T17"/>
  <c r="R18"/>
  <c r="S18"/>
  <c r="T18"/>
  <c r="R19"/>
  <c r="S19"/>
  <c r="T19"/>
  <c r="R20"/>
  <c r="S20"/>
  <c r="T20"/>
  <c r="R21"/>
  <c r="S21"/>
  <c r="T21"/>
  <c r="R22"/>
  <c r="S22"/>
  <c r="T22"/>
  <c r="R23"/>
  <c r="S23"/>
  <c r="T23"/>
  <c r="R24"/>
  <c r="S24"/>
  <c r="T24"/>
  <c r="R28"/>
  <c r="S28"/>
  <c r="T28"/>
  <c r="R29"/>
  <c r="S29"/>
  <c r="T29"/>
  <c r="R30"/>
  <c r="S30"/>
  <c r="T30"/>
  <c r="R31"/>
  <c r="S31"/>
  <c r="T31"/>
  <c r="R32"/>
  <c r="S32"/>
  <c r="T32"/>
  <c r="R33"/>
  <c r="S33"/>
  <c r="T33"/>
  <c r="R35"/>
  <c r="S35"/>
  <c r="T35"/>
  <c r="R36"/>
  <c r="S36"/>
  <c r="T36"/>
  <c r="R37"/>
  <c r="S37"/>
  <c r="T37"/>
  <c r="R38"/>
  <c r="S38"/>
  <c r="T38"/>
  <c r="R39"/>
  <c r="S39"/>
  <c r="T39"/>
  <c r="R40"/>
  <c r="S40"/>
  <c r="T40"/>
  <c r="R41"/>
  <c r="S41"/>
  <c r="T41"/>
  <c r="R42"/>
  <c r="S42"/>
  <c r="T42"/>
  <c r="R43"/>
  <c r="S43"/>
  <c r="T43"/>
  <c r="R44"/>
  <c r="S44"/>
  <c r="T44"/>
  <c r="R45"/>
  <c r="S45"/>
  <c r="T45"/>
  <c r="R46"/>
  <c r="S46"/>
  <c r="T46"/>
  <c r="R47"/>
  <c r="S47"/>
  <c r="T47"/>
  <c r="R48"/>
  <c r="S48"/>
  <c r="T48"/>
  <c r="R49"/>
  <c r="S49"/>
  <c r="T49"/>
  <c r="R50"/>
  <c r="S50"/>
  <c r="T50"/>
  <c r="R51"/>
  <c r="S51"/>
  <c r="T51"/>
  <c r="R52"/>
  <c r="S52"/>
  <c r="T52"/>
  <c r="R53"/>
  <c r="S53"/>
  <c r="T53"/>
  <c r="R54"/>
  <c r="S54"/>
  <c r="T54"/>
  <c r="R55"/>
  <c r="S55"/>
  <c r="T55"/>
  <c r="R56"/>
  <c r="S56"/>
  <c r="T56"/>
  <c r="R57"/>
  <c r="S57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T65"/>
  <c r="R66"/>
  <c r="S66"/>
  <c r="T66"/>
  <c r="R67"/>
  <c r="S67"/>
  <c r="T67"/>
  <c r="R68"/>
  <c r="S68"/>
  <c r="T68"/>
  <c r="R69"/>
  <c r="S69"/>
  <c r="T69"/>
  <c r="R70"/>
  <c r="S70"/>
  <c r="T70"/>
  <c r="R71"/>
  <c r="S71"/>
  <c r="T71"/>
  <c r="R72"/>
  <c r="S72"/>
  <c r="T72"/>
  <c r="R73"/>
  <c r="S73"/>
  <c r="T73"/>
  <c r="R74"/>
  <c r="S74"/>
  <c r="T74"/>
  <c r="R75"/>
  <c r="S75"/>
  <c r="T75"/>
  <c r="R76"/>
  <c r="S76"/>
  <c r="T76"/>
  <c r="R77"/>
  <c r="S77"/>
  <c r="T77"/>
  <c r="R78"/>
  <c r="S78"/>
  <c r="T78"/>
  <c r="R79"/>
  <c r="S79"/>
  <c r="T79"/>
  <c r="R80"/>
  <c r="S80"/>
  <c r="T80"/>
  <c r="R13" i="24"/>
  <c r="S13"/>
  <c r="T13"/>
  <c r="R14"/>
  <c r="S14"/>
  <c r="T14"/>
  <c r="R15"/>
  <c r="S15"/>
  <c r="T15"/>
  <c r="R16"/>
  <c r="S16"/>
  <c r="T16"/>
  <c r="R17"/>
  <c r="S17"/>
  <c r="T17"/>
  <c r="R18"/>
  <c r="S18"/>
  <c r="T18"/>
  <c r="R19"/>
  <c r="S19"/>
  <c r="T19"/>
  <c r="R20"/>
  <c r="S20"/>
  <c r="T20"/>
  <c r="R22"/>
  <c r="S22"/>
  <c r="T22"/>
  <c r="R23"/>
  <c r="S23"/>
  <c r="T23"/>
  <c r="R24"/>
  <c r="S24"/>
  <c r="T24"/>
  <c r="R25"/>
  <c r="S25"/>
  <c r="T25"/>
  <c r="R26"/>
  <c r="S26"/>
  <c r="T26"/>
  <c r="R27"/>
  <c r="S27"/>
  <c r="T27"/>
  <c r="R28"/>
  <c r="S28"/>
  <c r="T28"/>
  <c r="R29"/>
  <c r="S29"/>
  <c r="T29"/>
  <c r="R30"/>
  <c r="S30"/>
  <c r="T30"/>
  <c r="R31"/>
  <c r="S31"/>
  <c r="T31"/>
  <c r="R32"/>
  <c r="S32"/>
  <c r="T32"/>
  <c r="R33"/>
  <c r="S33"/>
  <c r="T33"/>
  <c r="R34"/>
  <c r="S34"/>
  <c r="T34"/>
  <c r="R35"/>
  <c r="S35"/>
  <c r="T35"/>
  <c r="R36"/>
  <c r="S36"/>
  <c r="T36"/>
  <c r="R37"/>
  <c r="S37"/>
  <c r="T37"/>
  <c r="R38"/>
  <c r="S38"/>
  <c r="T38"/>
  <c r="R39"/>
  <c r="S39"/>
  <c r="T39"/>
  <c r="R40"/>
  <c r="S40"/>
  <c r="T40"/>
  <c r="R41"/>
  <c r="S41"/>
  <c r="T41"/>
  <c r="R42"/>
  <c r="S42"/>
  <c r="T42"/>
  <c r="R43"/>
  <c r="S43"/>
  <c r="T43"/>
  <c r="R44"/>
  <c r="S44"/>
  <c r="T44"/>
  <c r="R45"/>
  <c r="S45"/>
  <c r="T45"/>
  <c r="R46"/>
  <c r="S46"/>
  <c r="T46"/>
  <c r="R47"/>
  <c r="S47"/>
  <c r="T47"/>
  <c r="R48"/>
  <c r="S48"/>
  <c r="T48"/>
  <c r="R49"/>
  <c r="S49"/>
  <c r="T49"/>
  <c r="R50"/>
  <c r="S50"/>
  <c r="T50"/>
  <c r="R51"/>
  <c r="S51"/>
  <c r="T51"/>
  <c r="R52"/>
  <c r="S52"/>
  <c r="T52"/>
  <c r="R53"/>
  <c r="S53"/>
  <c r="T53"/>
  <c r="R54"/>
  <c r="S54"/>
  <c r="T54"/>
  <c r="R55"/>
  <c r="S55"/>
  <c r="T55"/>
  <c r="R56"/>
  <c r="S56"/>
  <c r="T56"/>
  <c r="R57"/>
  <c r="S57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T65"/>
  <c r="R66"/>
  <c r="S66"/>
  <c r="T66"/>
  <c r="R67"/>
  <c r="S67"/>
  <c r="T67"/>
  <c r="R68"/>
  <c r="S68"/>
  <c r="T68"/>
  <c r="R69"/>
  <c r="S69"/>
  <c r="T69"/>
  <c r="R70"/>
  <c r="S70"/>
  <c r="T70"/>
  <c r="R71"/>
  <c r="S71"/>
  <c r="T71"/>
  <c r="R72"/>
  <c r="S72"/>
  <c r="T72"/>
  <c r="R73"/>
  <c r="S73"/>
  <c r="T73"/>
  <c r="R74"/>
  <c r="S74"/>
  <c r="T74"/>
  <c r="R75"/>
  <c r="S75"/>
  <c r="T75"/>
  <c r="R76"/>
  <c r="S76"/>
  <c r="T76"/>
  <c r="R77"/>
  <c r="S77"/>
  <c r="T77"/>
  <c r="R78"/>
  <c r="S78"/>
  <c r="T78"/>
  <c r="R79"/>
  <c r="S79"/>
  <c r="T79"/>
  <c r="R80"/>
  <c r="S80"/>
  <c r="T80"/>
  <c r="R12" i="21"/>
  <c r="S12"/>
  <c r="T12"/>
  <c r="R13"/>
  <c r="S13"/>
  <c r="T13"/>
  <c r="R14"/>
  <c r="S14"/>
  <c r="T14"/>
  <c r="R15"/>
  <c r="S15"/>
  <c r="T15"/>
  <c r="R16"/>
  <c r="S16"/>
  <c r="T16"/>
  <c r="R17"/>
  <c r="S17"/>
  <c r="T17"/>
  <c r="R18"/>
  <c r="S18"/>
  <c r="T18"/>
  <c r="R19"/>
  <c r="S19"/>
  <c r="T19"/>
  <c r="R20"/>
  <c r="S20"/>
  <c r="T20"/>
  <c r="R21"/>
  <c r="S21"/>
  <c r="T21"/>
  <c r="R22"/>
  <c r="S22"/>
  <c r="T22"/>
  <c r="R23"/>
  <c r="S23"/>
  <c r="T23"/>
  <c r="R24"/>
  <c r="S24"/>
  <c r="T24"/>
  <c r="R25"/>
  <c r="S25"/>
  <c r="T25"/>
  <c r="R26"/>
  <c r="S26"/>
  <c r="T26"/>
  <c r="R27"/>
  <c r="S27"/>
  <c r="T27"/>
  <c r="R28"/>
  <c r="S28"/>
  <c r="T28"/>
  <c r="R29"/>
  <c r="S29"/>
  <c r="T29"/>
  <c r="R30"/>
  <c r="S30"/>
  <c r="T30"/>
  <c r="R31"/>
  <c r="S31"/>
  <c r="T31"/>
  <c r="R32"/>
  <c r="S32"/>
  <c r="T32"/>
  <c r="R33"/>
  <c r="S33"/>
  <c r="T33"/>
  <c r="R34"/>
  <c r="S34"/>
  <c r="T34"/>
  <c r="R35"/>
  <c r="S35"/>
  <c r="T35"/>
  <c r="R36"/>
  <c r="S36"/>
  <c r="T36"/>
  <c r="R37"/>
  <c r="S37"/>
  <c r="T37"/>
  <c r="R38"/>
  <c r="S38"/>
  <c r="T38"/>
  <c r="R39"/>
  <c r="S39"/>
  <c r="T39"/>
  <c r="R40"/>
  <c r="S40"/>
  <c r="T40"/>
  <c r="R41"/>
  <c r="S41"/>
  <c r="T41"/>
  <c r="R42"/>
  <c r="S42"/>
  <c r="T42"/>
  <c r="R43"/>
  <c r="S43"/>
  <c r="T43"/>
  <c r="R44"/>
  <c r="S44"/>
  <c r="T44"/>
  <c r="R45"/>
  <c r="S45"/>
  <c r="T45"/>
  <c r="R46"/>
  <c r="S46"/>
  <c r="T46"/>
  <c r="R47"/>
  <c r="S47"/>
  <c r="T47"/>
  <c r="R48"/>
  <c r="S48"/>
  <c r="T48"/>
  <c r="R49"/>
  <c r="S49"/>
  <c r="T49"/>
  <c r="R50"/>
  <c r="S50"/>
  <c r="T50"/>
  <c r="R51"/>
  <c r="S51"/>
  <c r="T51"/>
  <c r="R52"/>
  <c r="S52"/>
  <c r="T52"/>
  <c r="R53"/>
  <c r="S53"/>
  <c r="T53"/>
  <c r="R54"/>
  <c r="S54"/>
  <c r="T54"/>
  <c r="R55"/>
  <c r="S55"/>
  <c r="T55"/>
  <c r="R56"/>
  <c r="S56"/>
  <c r="T56"/>
  <c r="R57"/>
  <c r="S57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T65"/>
  <c r="R66"/>
  <c r="S66"/>
  <c r="T66"/>
  <c r="R67"/>
  <c r="S67"/>
  <c r="T67"/>
  <c r="R68"/>
  <c r="S68"/>
  <c r="T68"/>
  <c r="R69"/>
  <c r="S69"/>
  <c r="T69"/>
  <c r="R70"/>
  <c r="S70"/>
  <c r="T70"/>
  <c r="R71"/>
  <c r="S71"/>
  <c r="T71"/>
  <c r="R72"/>
  <c r="S72"/>
  <c r="T72"/>
  <c r="R73"/>
  <c r="S73"/>
  <c r="T73"/>
  <c r="R74"/>
  <c r="S74"/>
  <c r="T74"/>
  <c r="R75"/>
  <c r="S75"/>
  <c r="T75"/>
  <c r="R76"/>
  <c r="S76"/>
  <c r="T76"/>
  <c r="R77"/>
  <c r="S77"/>
  <c r="T77"/>
  <c r="R78"/>
  <c r="S78"/>
  <c r="T78"/>
  <c r="R80"/>
  <c r="S80"/>
  <c r="T80"/>
  <c r="R13" i="5"/>
  <c r="S13"/>
  <c r="T13"/>
  <c r="R14"/>
  <c r="S14"/>
  <c r="T14"/>
  <c r="R15"/>
  <c r="S15"/>
  <c r="T15"/>
  <c r="R16"/>
  <c r="S16"/>
  <c r="T16"/>
  <c r="R17"/>
  <c r="S17"/>
  <c r="T17"/>
  <c r="R18"/>
  <c r="S18"/>
  <c r="T18"/>
  <c r="R19"/>
  <c r="S19"/>
  <c r="T19"/>
  <c r="R20"/>
  <c r="S20"/>
  <c r="T20"/>
  <c r="R21"/>
  <c r="S21"/>
  <c r="T21"/>
  <c r="R22"/>
  <c r="S22"/>
  <c r="T22"/>
  <c r="R23"/>
  <c r="S23"/>
  <c r="T23"/>
  <c r="R24"/>
  <c r="S24"/>
  <c r="T24"/>
  <c r="M4" i="18"/>
  <c r="R25" i="5"/>
  <c r="S25"/>
  <c r="T25"/>
  <c r="R26"/>
  <c r="S26"/>
  <c r="T26"/>
  <c r="R27"/>
  <c r="S27"/>
  <c r="T27"/>
  <c r="R28"/>
  <c r="S28"/>
  <c r="T28"/>
  <c r="R29"/>
  <c r="S29"/>
  <c r="T29"/>
  <c r="R30"/>
  <c r="S30"/>
  <c r="T30"/>
  <c r="R31"/>
  <c r="S31"/>
  <c r="T31"/>
  <c r="R32"/>
  <c r="S32"/>
  <c r="T32"/>
  <c r="R33"/>
  <c r="S33"/>
  <c r="T33"/>
  <c r="R34"/>
  <c r="S34"/>
  <c r="T34"/>
  <c r="R35"/>
  <c r="S35"/>
  <c r="T35"/>
  <c r="R36"/>
  <c r="S36"/>
  <c r="T36"/>
  <c r="R37"/>
  <c r="S37"/>
  <c r="T37"/>
  <c r="R38"/>
  <c r="S38"/>
  <c r="T38"/>
  <c r="R39"/>
  <c r="S39"/>
  <c r="T39"/>
  <c r="R40"/>
  <c r="S40"/>
  <c r="T40"/>
  <c r="R41"/>
  <c r="S41"/>
  <c r="T41"/>
  <c r="R42"/>
  <c r="S42"/>
  <c r="T42"/>
  <c r="R43"/>
  <c r="S43"/>
  <c r="T43"/>
  <c r="R44"/>
  <c r="S44"/>
  <c r="T44"/>
  <c r="R45"/>
  <c r="S45"/>
  <c r="T45"/>
  <c r="R46"/>
  <c r="S46"/>
  <c r="T46"/>
  <c r="R47"/>
  <c r="S47"/>
  <c r="T47"/>
  <c r="R48"/>
  <c r="S48"/>
  <c r="T48"/>
  <c r="R49"/>
  <c r="S49"/>
  <c r="T49"/>
  <c r="R50"/>
  <c r="S50"/>
  <c r="T50"/>
  <c r="R51"/>
  <c r="S51"/>
  <c r="T51"/>
  <c r="R52"/>
  <c r="S52"/>
  <c r="T52"/>
  <c r="R53"/>
  <c r="S53"/>
  <c r="T53"/>
  <c r="R54"/>
  <c r="S54"/>
  <c r="T54"/>
  <c r="R55"/>
  <c r="S55"/>
  <c r="T55"/>
  <c r="R56"/>
  <c r="S56"/>
  <c r="T56"/>
  <c r="R57"/>
  <c r="S57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T65"/>
  <c r="S66"/>
  <c r="T66"/>
  <c r="R67"/>
  <c r="S67"/>
  <c r="T67"/>
  <c r="R68"/>
  <c r="S68"/>
  <c r="T68"/>
  <c r="R69"/>
  <c r="S69"/>
  <c r="T69"/>
  <c r="R70"/>
  <c r="S70"/>
  <c r="T70"/>
  <c r="R71"/>
  <c r="S71"/>
  <c r="T71"/>
  <c r="R72"/>
  <c r="S72"/>
  <c r="T72"/>
  <c r="R73"/>
  <c r="S73"/>
  <c r="T73"/>
  <c r="R74"/>
  <c r="S74"/>
  <c r="T74"/>
  <c r="R89"/>
  <c r="S89"/>
  <c r="T89"/>
  <c r="E5" i="24"/>
  <c r="E5" i="21"/>
  <c r="F4" i="27"/>
  <c r="F4" i="24"/>
  <c r="F4" i="21"/>
  <c r="T95" i="27"/>
  <c r="S95"/>
  <c r="R95"/>
  <c r="P95"/>
  <c r="O95"/>
  <c r="N95"/>
  <c r="M95"/>
  <c r="L95"/>
  <c r="K95"/>
  <c r="E95"/>
  <c r="T92"/>
  <c r="S92"/>
  <c r="R92"/>
  <c r="T91"/>
  <c r="S91"/>
  <c r="R91"/>
  <c r="T14"/>
  <c r="S14"/>
  <c r="R14"/>
  <c r="T13"/>
  <c r="S13"/>
  <c r="R13"/>
  <c r="T12"/>
  <c r="S12"/>
  <c r="R12"/>
  <c r="S11"/>
  <c r="R11"/>
  <c r="T95" i="24"/>
  <c r="S95"/>
  <c r="R95"/>
  <c r="P95"/>
  <c r="O95"/>
  <c r="N95"/>
  <c r="M95"/>
  <c r="L95"/>
  <c r="K95"/>
  <c r="E95"/>
  <c r="T92"/>
  <c r="S92"/>
  <c r="R92"/>
  <c r="T91"/>
  <c r="S91"/>
  <c r="R91"/>
  <c r="T12"/>
  <c r="S12"/>
  <c r="R12"/>
  <c r="T11"/>
  <c r="S11"/>
  <c r="R11"/>
  <c r="H16" i="30" l="1"/>
  <c r="J16"/>
  <c r="L16"/>
  <c r="I16"/>
  <c r="K16"/>
  <c r="N6" i="18"/>
  <c r="N16" i="30"/>
  <c r="P16"/>
  <c r="R16"/>
  <c r="U16"/>
  <c r="W16"/>
  <c r="Y16"/>
  <c r="O16"/>
  <c r="Q16"/>
  <c r="S16"/>
  <c r="V16"/>
  <c r="X16"/>
  <c r="Z16"/>
  <c r="A17"/>
  <c r="D16"/>
  <c r="B16"/>
  <c r="G16"/>
  <c r="E16"/>
  <c r="C16"/>
  <c r="V89" i="5"/>
  <c r="V69"/>
  <c r="V64"/>
  <c r="V60"/>
  <c r="V58"/>
  <c r="V74"/>
  <c r="V72"/>
  <c r="V70"/>
  <c r="V68"/>
  <c r="V65"/>
  <c r="V63"/>
  <c r="V61"/>
  <c r="V59"/>
  <c r="V57"/>
  <c r="V55"/>
  <c r="V73"/>
  <c r="V71"/>
  <c r="V67"/>
  <c r="V62"/>
  <c r="V56"/>
  <c r="V66"/>
  <c r="W11" i="27"/>
  <c r="V52" i="5"/>
  <c r="V44"/>
  <c r="V42"/>
  <c r="V38"/>
  <c r="V53"/>
  <c r="V51"/>
  <c r="V49"/>
  <c r="V47"/>
  <c r="V45"/>
  <c r="V43"/>
  <c r="V41"/>
  <c r="V39"/>
  <c r="V37"/>
  <c r="V35"/>
  <c r="V33"/>
  <c r="V31"/>
  <c r="V29"/>
  <c r="V27"/>
  <c r="V25"/>
  <c r="V24"/>
  <c r="V22"/>
  <c r="V20"/>
  <c r="V18"/>
  <c r="V16"/>
  <c r="V14"/>
  <c r="V54"/>
  <c r="V50"/>
  <c r="V48"/>
  <c r="V46"/>
  <c r="V40"/>
  <c r="V36"/>
  <c r="V34"/>
  <c r="V32"/>
  <c r="V30"/>
  <c r="V28"/>
  <c r="V26"/>
  <c r="V23"/>
  <c r="V21"/>
  <c r="V19"/>
  <c r="V17"/>
  <c r="V15"/>
  <c r="V13"/>
  <c r="W12" i="24"/>
  <c r="W23" i="27"/>
  <c r="W24"/>
  <c r="W79" i="24"/>
  <c r="W77"/>
  <c r="W75"/>
  <c r="W73"/>
  <c r="W71"/>
  <c r="W69"/>
  <c r="W67"/>
  <c r="W65"/>
  <c r="W63"/>
  <c r="W61"/>
  <c r="W59"/>
  <c r="W57"/>
  <c r="W55"/>
  <c r="W53"/>
  <c r="W51"/>
  <c r="W49"/>
  <c r="W47"/>
  <c r="W45"/>
  <c r="W43"/>
  <c r="W41"/>
  <c r="W39"/>
  <c r="W37"/>
  <c r="W35"/>
  <c r="W33"/>
  <c r="W31"/>
  <c r="W29"/>
  <c r="W27"/>
  <c r="W25"/>
  <c r="W23"/>
  <c r="W20"/>
  <c r="W18"/>
  <c r="W16"/>
  <c r="W14"/>
  <c r="W92"/>
  <c r="W11"/>
  <c r="W91"/>
  <c r="W80"/>
  <c r="W78"/>
  <c r="W76"/>
  <c r="W74"/>
  <c r="W72"/>
  <c r="W70"/>
  <c r="W68"/>
  <c r="W66"/>
  <c r="W64"/>
  <c r="W62"/>
  <c r="W60"/>
  <c r="W58"/>
  <c r="W56"/>
  <c r="W54"/>
  <c r="W52"/>
  <c r="W50"/>
  <c r="W48"/>
  <c r="W46"/>
  <c r="W44"/>
  <c r="W42"/>
  <c r="W40"/>
  <c r="W38"/>
  <c r="W36"/>
  <c r="W34"/>
  <c r="W32"/>
  <c r="W30"/>
  <c r="W28"/>
  <c r="W26"/>
  <c r="W24"/>
  <c r="W22"/>
  <c r="W19"/>
  <c r="W17"/>
  <c r="W15"/>
  <c r="W13"/>
  <c r="W75" i="21"/>
  <c r="W73"/>
  <c r="W71"/>
  <c r="W69"/>
  <c r="W67"/>
  <c r="W65"/>
  <c r="W63"/>
  <c r="W61"/>
  <c r="W59"/>
  <c r="W57"/>
  <c r="W55"/>
  <c r="W53"/>
  <c r="W51"/>
  <c r="W49"/>
  <c r="W47"/>
  <c r="W45"/>
  <c r="W43"/>
  <c r="W41"/>
  <c r="W39"/>
  <c r="W37"/>
  <c r="W35"/>
  <c r="W33"/>
  <c r="W31"/>
  <c r="W27"/>
  <c r="W25"/>
  <c r="W23"/>
  <c r="W21"/>
  <c r="W19"/>
  <c r="W17"/>
  <c r="W15"/>
  <c r="W13"/>
  <c r="W77"/>
  <c r="W78"/>
  <c r="W76"/>
  <c r="W74"/>
  <c r="W72"/>
  <c r="W70"/>
  <c r="W68"/>
  <c r="W66"/>
  <c r="W64"/>
  <c r="W62"/>
  <c r="W60"/>
  <c r="W58"/>
  <c r="W56"/>
  <c r="W54"/>
  <c r="W52"/>
  <c r="W50"/>
  <c r="W48"/>
  <c r="W46"/>
  <c r="W44"/>
  <c r="W42"/>
  <c r="W40"/>
  <c r="W38"/>
  <c r="W36"/>
  <c r="W34"/>
  <c r="W32"/>
  <c r="W30"/>
  <c r="W28"/>
  <c r="W26"/>
  <c r="W24"/>
  <c r="W22"/>
  <c r="W20"/>
  <c r="W18"/>
  <c r="W16"/>
  <c r="W14"/>
  <c r="W29"/>
  <c r="K96"/>
  <c r="W80"/>
  <c r="U96"/>
  <c r="W12"/>
  <c r="L113" i="27"/>
  <c r="N113"/>
  <c r="P113"/>
  <c r="S113"/>
  <c r="U113"/>
  <c r="W113"/>
  <c r="K113"/>
  <c r="M113"/>
  <c r="O113"/>
  <c r="R113"/>
  <c r="T113"/>
  <c r="L111"/>
  <c r="N111"/>
  <c r="P111"/>
  <c r="S111"/>
  <c r="U111"/>
  <c r="W111"/>
  <c r="K111"/>
  <c r="M111"/>
  <c r="O111"/>
  <c r="R111"/>
  <c r="T111"/>
  <c r="L109"/>
  <c r="N109"/>
  <c r="P109"/>
  <c r="S109"/>
  <c r="U109"/>
  <c r="W109"/>
  <c r="K109"/>
  <c r="M109"/>
  <c r="O109"/>
  <c r="R109"/>
  <c r="T109"/>
  <c r="L107"/>
  <c r="N107"/>
  <c r="P107"/>
  <c r="S107"/>
  <c r="U107"/>
  <c r="W107"/>
  <c r="K107"/>
  <c r="M107"/>
  <c r="O107"/>
  <c r="R107"/>
  <c r="T107"/>
  <c r="L105"/>
  <c r="N105"/>
  <c r="P105"/>
  <c r="S105"/>
  <c r="U105"/>
  <c r="W105"/>
  <c r="K105"/>
  <c r="M105"/>
  <c r="O105"/>
  <c r="R105"/>
  <c r="T105"/>
  <c r="L103"/>
  <c r="N103"/>
  <c r="P103"/>
  <c r="S103"/>
  <c r="U103"/>
  <c r="W103"/>
  <c r="K103"/>
  <c r="M103"/>
  <c r="O103"/>
  <c r="R103"/>
  <c r="T103"/>
  <c r="L101"/>
  <c r="N101"/>
  <c r="P101"/>
  <c r="S101"/>
  <c r="U101"/>
  <c r="K101"/>
  <c r="M101"/>
  <c r="O101"/>
  <c r="R101"/>
  <c r="T101"/>
  <c r="L99"/>
  <c r="N99"/>
  <c r="P99"/>
  <c r="S99"/>
  <c r="U99"/>
  <c r="W99"/>
  <c r="K99"/>
  <c r="M99"/>
  <c r="O99"/>
  <c r="R99"/>
  <c r="T99"/>
  <c r="L97"/>
  <c r="N97"/>
  <c r="P97"/>
  <c r="S97"/>
  <c r="U97"/>
  <c r="W97"/>
  <c r="K97"/>
  <c r="M97"/>
  <c r="O97"/>
  <c r="R97"/>
  <c r="T97"/>
  <c r="M96"/>
  <c r="O96"/>
  <c r="R96"/>
  <c r="W96" s="1"/>
  <c r="T96"/>
  <c r="K96"/>
  <c r="L96"/>
  <c r="N96"/>
  <c r="P96"/>
  <c r="S96"/>
  <c r="U96"/>
  <c r="W112"/>
  <c r="L112"/>
  <c r="N112"/>
  <c r="P112"/>
  <c r="S112"/>
  <c r="U112"/>
  <c r="K112"/>
  <c r="M112"/>
  <c r="O112"/>
  <c r="R112"/>
  <c r="T112"/>
  <c r="W110"/>
  <c r="L110"/>
  <c r="N110"/>
  <c r="P110"/>
  <c r="S110"/>
  <c r="U110"/>
  <c r="K110"/>
  <c r="M110"/>
  <c r="O110"/>
  <c r="R110"/>
  <c r="T110"/>
  <c r="W108"/>
  <c r="L108"/>
  <c r="N108"/>
  <c r="P108"/>
  <c r="S108"/>
  <c r="U108"/>
  <c r="K108"/>
  <c r="M108"/>
  <c r="O108"/>
  <c r="R108"/>
  <c r="T108"/>
  <c r="W106"/>
  <c r="L106"/>
  <c r="N106"/>
  <c r="P106"/>
  <c r="S106"/>
  <c r="U106"/>
  <c r="K106"/>
  <c r="M106"/>
  <c r="O106"/>
  <c r="R106"/>
  <c r="T106"/>
  <c r="W104"/>
  <c r="L104"/>
  <c r="N104"/>
  <c r="P104"/>
  <c r="S104"/>
  <c r="U104"/>
  <c r="K104"/>
  <c r="M104"/>
  <c r="O104"/>
  <c r="R104"/>
  <c r="T104"/>
  <c r="L102"/>
  <c r="N102"/>
  <c r="P102"/>
  <c r="S102"/>
  <c r="U102"/>
  <c r="K102"/>
  <c r="M102"/>
  <c r="O102"/>
  <c r="R102"/>
  <c r="T102"/>
  <c r="W100"/>
  <c r="L100"/>
  <c r="N100"/>
  <c r="P100"/>
  <c r="S100"/>
  <c r="U100"/>
  <c r="K100"/>
  <c r="M100"/>
  <c r="O100"/>
  <c r="R100"/>
  <c r="T100"/>
  <c r="W98"/>
  <c r="L98"/>
  <c r="N98"/>
  <c r="P98"/>
  <c r="S98"/>
  <c r="U98"/>
  <c r="K98"/>
  <c r="M98"/>
  <c r="O98"/>
  <c r="R98"/>
  <c r="T98"/>
  <c r="L113" i="24"/>
  <c r="N113"/>
  <c r="P113"/>
  <c r="S113"/>
  <c r="K113"/>
  <c r="M113"/>
  <c r="O113"/>
  <c r="R113"/>
  <c r="T113"/>
  <c r="L111"/>
  <c r="N111"/>
  <c r="P111"/>
  <c r="S111"/>
  <c r="K111"/>
  <c r="M111"/>
  <c r="O111"/>
  <c r="R111"/>
  <c r="T111"/>
  <c r="L109"/>
  <c r="N109"/>
  <c r="P109"/>
  <c r="S109"/>
  <c r="K109"/>
  <c r="M109"/>
  <c r="O109"/>
  <c r="R109"/>
  <c r="T109"/>
  <c r="L107"/>
  <c r="N107"/>
  <c r="P107"/>
  <c r="S107"/>
  <c r="K107"/>
  <c r="M107"/>
  <c r="O107"/>
  <c r="R107"/>
  <c r="T107"/>
  <c r="L105"/>
  <c r="N105"/>
  <c r="P105"/>
  <c r="S105"/>
  <c r="K105"/>
  <c r="M105"/>
  <c r="O105"/>
  <c r="R105"/>
  <c r="T105"/>
  <c r="L103"/>
  <c r="N103"/>
  <c r="P103"/>
  <c r="S103"/>
  <c r="K103"/>
  <c r="M103"/>
  <c r="O103"/>
  <c r="R103"/>
  <c r="T103"/>
  <c r="L101"/>
  <c r="N101"/>
  <c r="P101"/>
  <c r="S101"/>
  <c r="K101"/>
  <c r="M101"/>
  <c r="O101"/>
  <c r="R101"/>
  <c r="T101"/>
  <c r="L99"/>
  <c r="N99"/>
  <c r="P99"/>
  <c r="S99"/>
  <c r="K99"/>
  <c r="M99"/>
  <c r="O99"/>
  <c r="R99"/>
  <c r="T99"/>
  <c r="L97"/>
  <c r="N97"/>
  <c r="P97"/>
  <c r="S97"/>
  <c r="K97"/>
  <c r="M97"/>
  <c r="O97"/>
  <c r="R97"/>
  <c r="T97"/>
  <c r="L96"/>
  <c r="N96"/>
  <c r="P96"/>
  <c r="S96"/>
  <c r="K96"/>
  <c r="M96"/>
  <c r="O96"/>
  <c r="R96"/>
  <c r="W96" s="1"/>
  <c r="T96"/>
  <c r="K112"/>
  <c r="M112"/>
  <c r="O112"/>
  <c r="R112"/>
  <c r="T112"/>
  <c r="L112"/>
  <c r="N112"/>
  <c r="P112"/>
  <c r="S112"/>
  <c r="K110"/>
  <c r="M110"/>
  <c r="O110"/>
  <c r="R110"/>
  <c r="T110"/>
  <c r="L110"/>
  <c r="N110"/>
  <c r="P110"/>
  <c r="S110"/>
  <c r="K108"/>
  <c r="M108"/>
  <c r="O108"/>
  <c r="R108"/>
  <c r="T108"/>
  <c r="L108"/>
  <c r="N108"/>
  <c r="P108"/>
  <c r="S108"/>
  <c r="K106"/>
  <c r="M106"/>
  <c r="O106"/>
  <c r="R106"/>
  <c r="T106"/>
  <c r="L106"/>
  <c r="N106"/>
  <c r="P106"/>
  <c r="S106"/>
  <c r="K104"/>
  <c r="M104"/>
  <c r="O104"/>
  <c r="R104"/>
  <c r="T104"/>
  <c r="L104"/>
  <c r="N104"/>
  <c r="P104"/>
  <c r="S104"/>
  <c r="K102"/>
  <c r="M102"/>
  <c r="O102"/>
  <c r="R102"/>
  <c r="T102"/>
  <c r="L102"/>
  <c r="N102"/>
  <c r="P102"/>
  <c r="S102"/>
  <c r="K100"/>
  <c r="M100"/>
  <c r="O100"/>
  <c r="R100"/>
  <c r="T100"/>
  <c r="L100"/>
  <c r="N100"/>
  <c r="P100"/>
  <c r="S100"/>
  <c r="K98"/>
  <c r="M98"/>
  <c r="O98"/>
  <c r="R98"/>
  <c r="T98"/>
  <c r="L98"/>
  <c r="N98"/>
  <c r="P98"/>
  <c r="S98"/>
  <c r="W113" i="21"/>
  <c r="K113"/>
  <c r="M113"/>
  <c r="O113"/>
  <c r="R113"/>
  <c r="T113"/>
  <c r="L113"/>
  <c r="N113"/>
  <c r="P113"/>
  <c r="S113"/>
  <c r="W111"/>
  <c r="K111"/>
  <c r="M111"/>
  <c r="O111"/>
  <c r="R111"/>
  <c r="T111"/>
  <c r="L111"/>
  <c r="N111"/>
  <c r="P111"/>
  <c r="S111"/>
  <c r="W109"/>
  <c r="K109"/>
  <c r="M109"/>
  <c r="O109"/>
  <c r="R109"/>
  <c r="T109"/>
  <c r="L109"/>
  <c r="N109"/>
  <c r="P109"/>
  <c r="S109"/>
  <c r="W107"/>
  <c r="K107"/>
  <c r="M107"/>
  <c r="O107"/>
  <c r="R107"/>
  <c r="T107"/>
  <c r="L107"/>
  <c r="N107"/>
  <c r="P107"/>
  <c r="S107"/>
  <c r="W105"/>
  <c r="K105"/>
  <c r="M105"/>
  <c r="O105"/>
  <c r="R105"/>
  <c r="T105"/>
  <c r="L105"/>
  <c r="N105"/>
  <c r="P105"/>
  <c r="S105"/>
  <c r="W103"/>
  <c r="L103"/>
  <c r="N103"/>
  <c r="K103"/>
  <c r="M103"/>
  <c r="O103"/>
  <c r="R103"/>
  <c r="T103"/>
  <c r="P103"/>
  <c r="S103"/>
  <c r="W101"/>
  <c r="L101"/>
  <c r="N101"/>
  <c r="P101"/>
  <c r="S101"/>
  <c r="K101"/>
  <c r="M101"/>
  <c r="O101"/>
  <c r="R101"/>
  <c r="T101"/>
  <c r="W99"/>
  <c r="L99"/>
  <c r="N99"/>
  <c r="P99"/>
  <c r="S99"/>
  <c r="K99"/>
  <c r="M99"/>
  <c r="O99"/>
  <c r="R99"/>
  <c r="T99"/>
  <c r="L97"/>
  <c r="N97"/>
  <c r="P97"/>
  <c r="S97"/>
  <c r="W97"/>
  <c r="K97"/>
  <c r="M97"/>
  <c r="O97"/>
  <c r="R97"/>
  <c r="T97"/>
  <c r="W112"/>
  <c r="L112"/>
  <c r="N112"/>
  <c r="P112"/>
  <c r="S112"/>
  <c r="K112"/>
  <c r="M112"/>
  <c r="O112"/>
  <c r="R112"/>
  <c r="T112"/>
  <c r="W110"/>
  <c r="L110"/>
  <c r="N110"/>
  <c r="P110"/>
  <c r="S110"/>
  <c r="K110"/>
  <c r="M110"/>
  <c r="O110"/>
  <c r="R110"/>
  <c r="T110"/>
  <c r="W108"/>
  <c r="L108"/>
  <c r="N108"/>
  <c r="P108"/>
  <c r="S108"/>
  <c r="K108"/>
  <c r="M108"/>
  <c r="O108"/>
  <c r="R108"/>
  <c r="T108"/>
  <c r="W106"/>
  <c r="L106"/>
  <c r="N106"/>
  <c r="P106"/>
  <c r="S106"/>
  <c r="K106"/>
  <c r="M106"/>
  <c r="O106"/>
  <c r="R106"/>
  <c r="T106"/>
  <c r="W104"/>
  <c r="L104"/>
  <c r="N104"/>
  <c r="P104"/>
  <c r="S104"/>
  <c r="K104"/>
  <c r="M104"/>
  <c r="O104"/>
  <c r="R104"/>
  <c r="T104"/>
  <c r="K102"/>
  <c r="M102"/>
  <c r="O102"/>
  <c r="R102"/>
  <c r="T102"/>
  <c r="W102"/>
  <c r="L102"/>
  <c r="N102"/>
  <c r="P102"/>
  <c r="S102"/>
  <c r="K100"/>
  <c r="M100"/>
  <c r="O100"/>
  <c r="R100"/>
  <c r="T100"/>
  <c r="W100"/>
  <c r="L100"/>
  <c r="N100"/>
  <c r="P100"/>
  <c r="S100"/>
  <c r="K98"/>
  <c r="M98"/>
  <c r="O98"/>
  <c r="R98"/>
  <c r="T98"/>
  <c r="W98"/>
  <c r="L98"/>
  <c r="N98"/>
  <c r="P98"/>
  <c r="S98"/>
  <c r="M96"/>
  <c r="O96"/>
  <c r="L96"/>
  <c r="N96"/>
  <c r="P96"/>
  <c r="K113" i="5"/>
  <c r="M113"/>
  <c r="O113"/>
  <c r="R113"/>
  <c r="T113"/>
  <c r="V113"/>
  <c r="L113"/>
  <c r="N113"/>
  <c r="P113"/>
  <c r="S113"/>
  <c r="K111"/>
  <c r="M111"/>
  <c r="O111"/>
  <c r="R111"/>
  <c r="T111"/>
  <c r="V111"/>
  <c r="L111"/>
  <c r="N111"/>
  <c r="P111"/>
  <c r="S111"/>
  <c r="K109"/>
  <c r="M109"/>
  <c r="O109"/>
  <c r="R109"/>
  <c r="T109"/>
  <c r="V109"/>
  <c r="L109"/>
  <c r="N109"/>
  <c r="P109"/>
  <c r="S109"/>
  <c r="K107"/>
  <c r="M107"/>
  <c r="O107"/>
  <c r="R107"/>
  <c r="T107"/>
  <c r="V107"/>
  <c r="L107"/>
  <c r="N107"/>
  <c r="P107"/>
  <c r="S107"/>
  <c r="L105"/>
  <c r="N105"/>
  <c r="P105"/>
  <c r="S105"/>
  <c r="K105"/>
  <c r="M105"/>
  <c r="O105"/>
  <c r="R105"/>
  <c r="V105" s="1"/>
  <c r="T105"/>
  <c r="L103"/>
  <c r="N103"/>
  <c r="P103"/>
  <c r="S103"/>
  <c r="V103"/>
  <c r="K103"/>
  <c r="M103"/>
  <c r="O103"/>
  <c r="R103"/>
  <c r="T103"/>
  <c r="L101"/>
  <c r="N101"/>
  <c r="P101"/>
  <c r="S101"/>
  <c r="V101"/>
  <c r="K101"/>
  <c r="M101"/>
  <c r="O101"/>
  <c r="R101"/>
  <c r="T101"/>
  <c r="V99"/>
  <c r="L99"/>
  <c r="N99"/>
  <c r="P99"/>
  <c r="S99"/>
  <c r="K99"/>
  <c r="M99"/>
  <c r="O99"/>
  <c r="R99"/>
  <c r="T99"/>
  <c r="V97"/>
  <c r="L97"/>
  <c r="N97"/>
  <c r="P97"/>
  <c r="S97"/>
  <c r="K97"/>
  <c r="M97"/>
  <c r="O97"/>
  <c r="R97"/>
  <c r="T97"/>
  <c r="V112"/>
  <c r="L112"/>
  <c r="N112"/>
  <c r="P112"/>
  <c r="S112"/>
  <c r="M112"/>
  <c r="O112"/>
  <c r="R112"/>
  <c r="T112"/>
  <c r="V110"/>
  <c r="L110"/>
  <c r="N110"/>
  <c r="P110"/>
  <c r="S110"/>
  <c r="K110"/>
  <c r="M110"/>
  <c r="O110"/>
  <c r="R110"/>
  <c r="T110"/>
  <c r="V108"/>
  <c r="L108"/>
  <c r="N108"/>
  <c r="P108"/>
  <c r="S108"/>
  <c r="K108"/>
  <c r="M108"/>
  <c r="O108"/>
  <c r="R108"/>
  <c r="T108"/>
  <c r="V106"/>
  <c r="L106"/>
  <c r="N106"/>
  <c r="P106"/>
  <c r="S106"/>
  <c r="K106"/>
  <c r="M106"/>
  <c r="O106"/>
  <c r="R106"/>
  <c r="T106"/>
  <c r="V104"/>
  <c r="K104"/>
  <c r="M104"/>
  <c r="O104"/>
  <c r="R104"/>
  <c r="T104"/>
  <c r="L104"/>
  <c r="N104"/>
  <c r="P104"/>
  <c r="S104"/>
  <c r="V102"/>
  <c r="K102"/>
  <c r="M102"/>
  <c r="O102"/>
  <c r="R102"/>
  <c r="T102"/>
  <c r="L102"/>
  <c r="N102"/>
  <c r="P102"/>
  <c r="S102"/>
  <c r="K100"/>
  <c r="M100"/>
  <c r="O100"/>
  <c r="L100"/>
  <c r="N100"/>
  <c r="P100"/>
  <c r="K98"/>
  <c r="M98"/>
  <c r="O98"/>
  <c r="R98"/>
  <c r="T98"/>
  <c r="V98"/>
  <c r="L98"/>
  <c r="N98"/>
  <c r="P98"/>
  <c r="S98"/>
  <c r="W12" i="27"/>
  <c r="W14"/>
  <c r="W92"/>
  <c r="W13"/>
  <c r="W91"/>
  <c r="W79"/>
  <c r="W77"/>
  <c r="W75"/>
  <c r="W73"/>
  <c r="W71"/>
  <c r="W69"/>
  <c r="W67"/>
  <c r="W65"/>
  <c r="W63"/>
  <c r="W61"/>
  <c r="W59"/>
  <c r="W57"/>
  <c r="W55"/>
  <c r="W53"/>
  <c r="W51"/>
  <c r="W49"/>
  <c r="W47"/>
  <c r="W45"/>
  <c r="W43"/>
  <c r="W41"/>
  <c r="W39"/>
  <c r="W38"/>
  <c r="W36"/>
  <c r="W33"/>
  <c r="W31"/>
  <c r="W29"/>
  <c r="W20"/>
  <c r="W18"/>
  <c r="W16"/>
  <c r="W80"/>
  <c r="W78"/>
  <c r="W76"/>
  <c r="W74"/>
  <c r="W72"/>
  <c r="W70"/>
  <c r="W68"/>
  <c r="W66"/>
  <c r="W64"/>
  <c r="W62"/>
  <c r="W60"/>
  <c r="W58"/>
  <c r="W56"/>
  <c r="W54"/>
  <c r="W52"/>
  <c r="W50"/>
  <c r="W48"/>
  <c r="W46"/>
  <c r="W44"/>
  <c r="W42"/>
  <c r="W40"/>
  <c r="W37"/>
  <c r="W35"/>
  <c r="W32"/>
  <c r="W30"/>
  <c r="W28"/>
  <c r="W22"/>
  <c r="W21"/>
  <c r="W19"/>
  <c r="W17"/>
  <c r="W15"/>
  <c r="L4" i="18"/>
  <c r="K4"/>
  <c r="I17" i="30" l="1"/>
  <c r="K17"/>
  <c r="H17"/>
  <c r="J17"/>
  <c r="L17"/>
  <c r="O17"/>
  <c r="Q17"/>
  <c r="S17"/>
  <c r="V17"/>
  <c r="X17"/>
  <c r="Z17"/>
  <c r="N17"/>
  <c r="P17"/>
  <c r="R17"/>
  <c r="U17"/>
  <c r="W17"/>
  <c r="Y17"/>
  <c r="W102" i="27"/>
  <c r="W101"/>
  <c r="A18" i="30"/>
  <c r="G17"/>
  <c r="D17"/>
  <c r="B17"/>
  <c r="E17"/>
  <c r="C17"/>
  <c r="N5" i="18"/>
  <c r="E5" i="5"/>
  <c r="E95" i="21"/>
  <c r="T95"/>
  <c r="S95"/>
  <c r="R95"/>
  <c r="P95"/>
  <c r="O95"/>
  <c r="N95"/>
  <c r="M95"/>
  <c r="L95"/>
  <c r="K95"/>
  <c r="T92"/>
  <c r="S92"/>
  <c r="R92"/>
  <c r="T91"/>
  <c r="S91"/>
  <c r="R91"/>
  <c r="W91" s="1"/>
  <c r="T11"/>
  <c r="T96" s="1"/>
  <c r="S11"/>
  <c r="S96" s="1"/>
  <c r="R11"/>
  <c r="R96" s="1"/>
  <c r="H18" i="30" l="1"/>
  <c r="J18"/>
  <c r="L18"/>
  <c r="I18"/>
  <c r="K18"/>
  <c r="W96" i="21"/>
  <c r="W11"/>
  <c r="N18" i="30"/>
  <c r="P18"/>
  <c r="R18"/>
  <c r="U18"/>
  <c r="W18"/>
  <c r="Y18"/>
  <c r="O18"/>
  <c r="Q18"/>
  <c r="S18"/>
  <c r="V18"/>
  <c r="X18"/>
  <c r="Z18"/>
  <c r="A19"/>
  <c r="D18"/>
  <c r="B18"/>
  <c r="G18"/>
  <c r="E18"/>
  <c r="C18"/>
  <c r="W92" i="21"/>
  <c r="F4" i="5"/>
  <c r="W98"/>
  <c r="W99"/>
  <c r="W101"/>
  <c r="W102"/>
  <c r="W103"/>
  <c r="W105"/>
  <c r="W106"/>
  <c r="W107"/>
  <c r="W108"/>
  <c r="W109"/>
  <c r="W110"/>
  <c r="W111"/>
  <c r="W112"/>
  <c r="W113"/>
  <c r="W97"/>
  <c r="F95"/>
  <c r="R11"/>
  <c r="R92"/>
  <c r="S92"/>
  <c r="T92"/>
  <c r="S11"/>
  <c r="T11"/>
  <c r="R12"/>
  <c r="I19" i="30" l="1"/>
  <c r="K19"/>
  <c r="H19"/>
  <c r="J19"/>
  <c r="L19"/>
  <c r="O19"/>
  <c r="Q19"/>
  <c r="S19"/>
  <c r="V19"/>
  <c r="X19"/>
  <c r="Z19"/>
  <c r="N19"/>
  <c r="P19"/>
  <c r="R19"/>
  <c r="U19"/>
  <c r="W19"/>
  <c r="Y19"/>
  <c r="A20"/>
  <c r="G19"/>
  <c r="D19"/>
  <c r="B19"/>
  <c r="E19"/>
  <c r="C19"/>
  <c r="V11" i="5"/>
  <c r="V92"/>
  <c r="R100"/>
  <c r="N7" i="18"/>
  <c r="H20" i="30" l="1"/>
  <c r="J20"/>
  <c r="L20"/>
  <c r="I20"/>
  <c r="K20"/>
  <c r="N20"/>
  <c r="P20"/>
  <c r="R20"/>
  <c r="U20"/>
  <c r="W20"/>
  <c r="Y20"/>
  <c r="O20"/>
  <c r="Q20"/>
  <c r="S20"/>
  <c r="V20"/>
  <c r="X20"/>
  <c r="Z20"/>
  <c r="A21"/>
  <c r="D20"/>
  <c r="B20"/>
  <c r="G20"/>
  <c r="E20"/>
  <c r="C20"/>
  <c r="R90" i="5"/>
  <c r="S90"/>
  <c r="T90"/>
  <c r="I21" i="30" l="1"/>
  <c r="K21"/>
  <c r="H21"/>
  <c r="J21"/>
  <c r="L21"/>
  <c r="O21"/>
  <c r="Q21"/>
  <c r="S21"/>
  <c r="V21"/>
  <c r="X21"/>
  <c r="Z21"/>
  <c r="N21"/>
  <c r="P21"/>
  <c r="R21"/>
  <c r="U21"/>
  <c r="W21"/>
  <c r="Y21"/>
  <c r="A22"/>
  <c r="G21"/>
  <c r="D21"/>
  <c r="B21"/>
  <c r="E21"/>
  <c r="C21"/>
  <c r="V90" i="5"/>
  <c r="T12"/>
  <c r="T100" s="1"/>
  <c r="S12"/>
  <c r="R91"/>
  <c r="T91"/>
  <c r="S91"/>
  <c r="H22" i="30" l="1"/>
  <c r="J22"/>
  <c r="L22"/>
  <c r="I22"/>
  <c r="K22"/>
  <c r="V12" i="5"/>
  <c r="N22" i="30"/>
  <c r="P22"/>
  <c r="R22"/>
  <c r="U22"/>
  <c r="W22"/>
  <c r="Y22"/>
  <c r="O22"/>
  <c r="Q22"/>
  <c r="S22"/>
  <c r="V22"/>
  <c r="X22"/>
  <c r="Z22"/>
  <c r="A23"/>
  <c r="D22"/>
  <c r="B22"/>
  <c r="G22"/>
  <c r="E22"/>
  <c r="C22"/>
  <c r="V91" i="5"/>
  <c r="S100"/>
  <c r="V100" s="1"/>
  <c r="M10" i="18"/>
  <c r="N4"/>
  <c r="C5" s="1"/>
  <c r="I23" i="30" l="1"/>
  <c r="K23"/>
  <c r="H23"/>
  <c r="J23"/>
  <c r="L23"/>
  <c r="O23"/>
  <c r="Q23"/>
  <c r="S23"/>
  <c r="V23"/>
  <c r="X23"/>
  <c r="Z23"/>
  <c r="N23"/>
  <c r="P23"/>
  <c r="R23"/>
  <c r="U23"/>
  <c r="W23"/>
  <c r="Y23"/>
  <c r="A24"/>
  <c r="G23"/>
  <c r="D23"/>
  <c r="B23"/>
  <c r="E23"/>
  <c r="C23"/>
  <c r="B5" i="18"/>
  <c r="I2" i="24" s="1"/>
  <c r="I4" i="27"/>
  <c r="I4" i="24"/>
  <c r="I4" i="21"/>
  <c r="I4" i="5"/>
  <c r="H24" i="30" l="1"/>
  <c r="J24"/>
  <c r="L24"/>
  <c r="I24"/>
  <c r="K24"/>
  <c r="N24"/>
  <c r="P24"/>
  <c r="R24"/>
  <c r="U24"/>
  <c r="W24"/>
  <c r="Y24"/>
  <c r="O24"/>
  <c r="Q24"/>
  <c r="S24"/>
  <c r="V24"/>
  <c r="X24"/>
  <c r="Z24"/>
  <c r="A25"/>
  <c r="D24"/>
  <c r="B24"/>
  <c r="G24"/>
  <c r="E24"/>
  <c r="C24"/>
  <c r="I2" i="5"/>
  <c r="I2" i="21"/>
  <c r="I2" i="27"/>
  <c r="I25" i="30" l="1"/>
  <c r="K25"/>
  <c r="H25"/>
  <c r="J25"/>
  <c r="L25"/>
  <c r="O25"/>
  <c r="Q25"/>
  <c r="S25"/>
  <c r="V25"/>
  <c r="X25"/>
  <c r="Z25"/>
  <c r="N25"/>
  <c r="P25"/>
  <c r="R25"/>
  <c r="U25"/>
  <c r="W25"/>
  <c r="Y25"/>
  <c r="A26"/>
  <c r="G25"/>
  <c r="D25"/>
  <c r="B25"/>
  <c r="E25"/>
  <c r="C25"/>
  <c r="R95" i="5"/>
  <c r="S95"/>
  <c r="T95"/>
  <c r="K95"/>
  <c r="L95"/>
  <c r="M95"/>
  <c r="N95"/>
  <c r="O95"/>
  <c r="P95"/>
  <c r="H26" i="30" l="1"/>
  <c r="J26"/>
  <c r="L26"/>
  <c r="I26"/>
  <c r="K26"/>
  <c r="N26"/>
  <c r="P26"/>
  <c r="R26"/>
  <c r="U26"/>
  <c r="W26"/>
  <c r="Y26"/>
  <c r="O26"/>
  <c r="Q26"/>
  <c r="S26"/>
  <c r="V26"/>
  <c r="X26"/>
  <c r="Z26"/>
  <c r="A27"/>
  <c r="D26"/>
  <c r="B26"/>
  <c r="G26"/>
  <c r="E26"/>
  <c r="C26"/>
  <c r="I27" l="1"/>
  <c r="K27"/>
  <c r="H27"/>
  <c r="J27"/>
  <c r="L27"/>
  <c r="O27"/>
  <c r="Q27"/>
  <c r="S27"/>
  <c r="V27"/>
  <c r="X27"/>
  <c r="Z27"/>
  <c r="N27"/>
  <c r="P27"/>
  <c r="R27"/>
  <c r="U27"/>
  <c r="W27"/>
  <c r="Y27"/>
  <c r="A28"/>
  <c r="G27"/>
  <c r="D27"/>
  <c r="B27"/>
  <c r="E27"/>
  <c r="C27"/>
  <c r="H28" l="1"/>
  <c r="J28"/>
  <c r="L28"/>
  <c r="I28"/>
  <c r="K28"/>
  <c r="N28"/>
  <c r="P28"/>
  <c r="R28"/>
  <c r="U28"/>
  <c r="W28"/>
  <c r="Y28"/>
  <c r="O28"/>
  <c r="Q28"/>
  <c r="S28"/>
  <c r="V28"/>
  <c r="X28"/>
  <c r="Z28"/>
  <c r="A29"/>
  <c r="D28"/>
  <c r="B28"/>
  <c r="G28"/>
  <c r="E28"/>
  <c r="C28"/>
  <c r="I29" l="1"/>
  <c r="K29"/>
  <c r="H29"/>
  <c r="J29"/>
  <c r="L29"/>
  <c r="O29"/>
  <c r="Q29"/>
  <c r="S29"/>
  <c r="V29"/>
  <c r="X29"/>
  <c r="Z29"/>
  <c r="N29"/>
  <c r="P29"/>
  <c r="R29"/>
  <c r="U29"/>
  <c r="W29"/>
  <c r="Y29"/>
  <c r="A30"/>
  <c r="G29"/>
  <c r="D29"/>
  <c r="B29"/>
  <c r="E29"/>
  <c r="C29"/>
  <c r="H30" l="1"/>
  <c r="J30"/>
  <c r="L30"/>
  <c r="I30"/>
  <c r="K30"/>
  <c r="N30"/>
  <c r="P30"/>
  <c r="R30"/>
  <c r="U30"/>
  <c r="W30"/>
  <c r="Y30"/>
  <c r="O30"/>
  <c r="Q30"/>
  <c r="S30"/>
  <c r="V30"/>
  <c r="X30"/>
  <c r="Z30"/>
  <c r="A31"/>
  <c r="D30"/>
  <c r="B30"/>
  <c r="G30"/>
  <c r="E30"/>
  <c r="C30"/>
  <c r="I31" l="1"/>
  <c r="K31"/>
  <c r="H31"/>
  <c r="J31"/>
  <c r="L31"/>
  <c r="O31"/>
  <c r="Q31"/>
  <c r="S31"/>
  <c r="V31"/>
  <c r="X31"/>
  <c r="Z31"/>
  <c r="N31"/>
  <c r="P31"/>
  <c r="R31"/>
  <c r="U31"/>
  <c r="W31"/>
  <c r="Y31"/>
  <c r="A32"/>
  <c r="G31"/>
  <c r="D31"/>
  <c r="B31"/>
  <c r="E31"/>
  <c r="C31"/>
  <c r="H32" l="1"/>
  <c r="J32"/>
  <c r="L32"/>
  <c r="I32"/>
  <c r="K32"/>
  <c r="N32"/>
  <c r="P32"/>
  <c r="R32"/>
  <c r="U32"/>
  <c r="W32"/>
  <c r="Y32"/>
  <c r="O32"/>
  <c r="Q32"/>
  <c r="S32"/>
  <c r="V32"/>
  <c r="X32"/>
  <c r="Z32"/>
  <c r="A33"/>
  <c r="D32"/>
  <c r="B32"/>
  <c r="G32"/>
  <c r="E32"/>
  <c r="C32"/>
  <c r="I33" l="1"/>
  <c r="K33"/>
  <c r="H33"/>
  <c r="J33"/>
  <c r="L33"/>
  <c r="O33"/>
  <c r="Q33"/>
  <c r="S33"/>
  <c r="V33"/>
  <c r="X33"/>
  <c r="Z33"/>
  <c r="N33"/>
  <c r="P33"/>
  <c r="R33"/>
  <c r="U33"/>
  <c r="W33"/>
  <c r="Y33"/>
  <c r="A34"/>
  <c r="G33"/>
  <c r="D33"/>
  <c r="B33"/>
  <c r="E33"/>
  <c r="C33"/>
  <c r="H34" l="1"/>
  <c r="J34"/>
  <c r="L34"/>
  <c r="I34"/>
  <c r="K34"/>
  <c r="N34"/>
  <c r="P34"/>
  <c r="R34"/>
  <c r="U34"/>
  <c r="W34"/>
  <c r="Y34"/>
  <c r="O34"/>
  <c r="Q34"/>
  <c r="S34"/>
  <c r="V34"/>
  <c r="X34"/>
  <c r="Z34"/>
  <c r="A35"/>
  <c r="D34"/>
  <c r="G34"/>
  <c r="E34"/>
  <c r="C34"/>
  <c r="B34"/>
  <c r="I35" l="1"/>
  <c r="K35"/>
  <c r="H35"/>
  <c r="J35"/>
  <c r="L35"/>
  <c r="O35"/>
  <c r="Q35"/>
  <c r="S35"/>
  <c r="V35"/>
  <c r="X35"/>
  <c r="Z35"/>
  <c r="N35"/>
  <c r="P35"/>
  <c r="R35"/>
  <c r="U35"/>
  <c r="W35"/>
  <c r="Y35"/>
  <c r="A36"/>
  <c r="G35"/>
  <c r="D35"/>
  <c r="E35"/>
  <c r="C35"/>
  <c r="B35"/>
  <c r="H36" l="1"/>
  <c r="J36"/>
  <c r="L36"/>
  <c r="I36"/>
  <c r="K36"/>
  <c r="N36"/>
  <c r="P36"/>
  <c r="R36"/>
  <c r="U36"/>
  <c r="W36"/>
  <c r="Y36"/>
  <c r="O36"/>
  <c r="Q36"/>
  <c r="S36"/>
  <c r="V36"/>
  <c r="X36"/>
  <c r="Z36"/>
  <c r="A37"/>
  <c r="D36"/>
  <c r="B36"/>
  <c r="G36"/>
  <c r="E36"/>
  <c r="C36"/>
  <c r="I37" l="1"/>
  <c r="K37"/>
  <c r="H37"/>
  <c r="J37"/>
  <c r="L37"/>
  <c r="O37"/>
  <c r="Q37"/>
  <c r="S37"/>
  <c r="N37"/>
  <c r="P37"/>
  <c r="R37"/>
  <c r="U37"/>
  <c r="W37"/>
  <c r="Y37"/>
  <c r="X37"/>
  <c r="V37"/>
  <c r="Z37"/>
  <c r="A38"/>
  <c r="G37"/>
  <c r="D37"/>
  <c r="E37"/>
  <c r="C37"/>
  <c r="B37"/>
  <c r="H38" l="1"/>
  <c r="J38"/>
  <c r="L38"/>
  <c r="I38"/>
  <c r="K38"/>
  <c r="O38"/>
  <c r="Q38"/>
  <c r="S38"/>
  <c r="V38"/>
  <c r="X38"/>
  <c r="Z38"/>
  <c r="N38"/>
  <c r="R38"/>
  <c r="W38"/>
  <c r="P38"/>
  <c r="U38"/>
  <c r="Y38"/>
  <c r="A39"/>
  <c r="D38"/>
  <c r="G38"/>
  <c r="E38"/>
  <c r="C38"/>
  <c r="B38"/>
  <c r="I39" l="1"/>
  <c r="K39"/>
  <c r="H39"/>
  <c r="J39"/>
  <c r="L39"/>
  <c r="N39"/>
  <c r="P39"/>
  <c r="R39"/>
  <c r="U39"/>
  <c r="W39"/>
  <c r="Y39"/>
  <c r="Q39"/>
  <c r="V39"/>
  <c r="Z39"/>
  <c r="O39"/>
  <c r="S39"/>
  <c r="X39"/>
  <c r="G39"/>
  <c r="D39"/>
  <c r="B39"/>
  <c r="E39"/>
  <c r="C39"/>
</calcChain>
</file>

<file path=xl/comments1.xml><?xml version="1.0" encoding="utf-8"?>
<comments xmlns="http://schemas.openxmlformats.org/spreadsheetml/2006/main">
  <authors>
    <author>Dolezal</author>
  </authors>
  <commentList>
    <comment ref="F5" authorId="0">
      <text>
        <r>
          <rPr>
            <sz val="9"/>
            <color indexed="81"/>
            <rFont val="Tahoma"/>
            <family val="2"/>
            <charset val="238"/>
          </rPr>
          <t xml:space="preserve">psát měsíc + rok
např. </t>
        </r>
        <r>
          <rPr>
            <b/>
            <sz val="9"/>
            <color indexed="81"/>
            <rFont val="Tahoma"/>
            <family val="2"/>
            <charset val="238"/>
          </rPr>
          <t>leden 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lud</author>
  </authors>
  <commentList>
    <comment ref="X11" authorId="0">
      <text>
        <r>
          <rPr>
            <b/>
            <sz val="9"/>
            <color indexed="81"/>
            <rFont val="Tahoma"/>
            <charset val="1"/>
          </rPr>
          <t>lud:
1.</t>
        </r>
        <r>
          <rPr>
            <sz val="9"/>
            <color indexed="81"/>
            <rFont val="Tahoma"/>
            <charset val="1"/>
          </rPr>
          <t xml:space="preserve">
tento vzorec mi příjde moc složitý chtěl bych ho zjednodušit. Vyhledává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charset val="1"/>
          </rPr>
          <t>podmínky z listu</t>
        </r>
        <r>
          <rPr>
            <b/>
            <sz val="9"/>
            <color indexed="81"/>
            <rFont val="Tahoma"/>
            <family val="2"/>
            <charset val="238"/>
          </rPr>
          <t xml:space="preserve"> Lisování </t>
        </r>
        <r>
          <rPr>
            <sz val="9"/>
            <color indexed="81"/>
            <rFont val="Tahoma"/>
            <family val="2"/>
            <charset val="238"/>
          </rPr>
          <t>buňka</t>
        </r>
        <r>
          <rPr>
            <b/>
            <sz val="9"/>
            <color indexed="81"/>
            <rFont val="Tahoma"/>
            <family val="2"/>
            <charset val="238"/>
          </rPr>
          <t xml:space="preserve"> B11, C11. </t>
        </r>
        <r>
          <rPr>
            <sz val="9"/>
            <color indexed="81"/>
            <rFont val="Tahoma"/>
            <family val="2"/>
            <charset val="238"/>
          </rPr>
          <t>Na listu</t>
        </r>
        <r>
          <rPr>
            <b/>
            <sz val="9"/>
            <color indexed="81"/>
            <rFont val="Tahoma"/>
            <family val="2"/>
            <charset val="238"/>
          </rPr>
          <t xml:space="preserve"> Čtení</t>
        </r>
        <r>
          <rPr>
            <sz val="9"/>
            <color indexed="81"/>
            <rFont val="Tahoma"/>
            <family val="2"/>
            <charset val="238"/>
          </rPr>
          <t xml:space="preserve"> sčítám hodnoty v ve</t>
        </r>
        <r>
          <rPr>
            <b/>
            <sz val="9"/>
            <color indexed="81"/>
            <rFont val="Tahoma"/>
            <family val="2"/>
            <charset val="238"/>
          </rPr>
          <t xml:space="preserve"> sloupcích G, H, I </t>
        </r>
        <r>
          <rPr>
            <sz val="9"/>
            <color indexed="81"/>
            <rFont val="Tahoma"/>
            <family val="2"/>
            <charset val="238"/>
          </rPr>
          <t>pokud platí podmínky z buněk</t>
        </r>
        <r>
          <rPr>
            <b/>
            <sz val="9"/>
            <color indexed="81"/>
            <rFont val="Tahoma"/>
            <family val="2"/>
            <charset val="238"/>
          </rPr>
          <t xml:space="preserve"> B11 a C11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38"/>
          </rPr>
          <t>lud:
2. podmíněné formátování</t>
        </r>
        <r>
          <rPr>
            <sz val="9"/>
            <color indexed="81"/>
            <rFont val="Tahoma"/>
            <family val="2"/>
            <charset val="238"/>
          </rPr>
          <t xml:space="preserve">
pokud se hodnoty v buňkách </t>
        </r>
        <r>
          <rPr>
            <b/>
            <sz val="9"/>
            <color indexed="81"/>
            <rFont val="Tahoma"/>
            <family val="2"/>
            <charset val="238"/>
          </rPr>
          <t>X, Y, Z</t>
        </r>
        <r>
          <rPr>
            <sz val="9"/>
            <color indexed="81"/>
            <rFont val="Tahoma"/>
            <family val="2"/>
            <charset val="238"/>
          </rPr>
          <t xml:space="preserve"> liší od buňky </t>
        </r>
        <r>
          <rPr>
            <b/>
            <sz val="9"/>
            <color indexed="81"/>
            <rFont val="Tahoma"/>
            <family val="2"/>
            <charset val="238"/>
          </rPr>
          <t>W.</t>
        </r>
        <r>
          <rPr>
            <sz val="9"/>
            <color indexed="81"/>
            <rFont val="Tahoma"/>
            <family val="2"/>
            <charset val="238"/>
          </rPr>
          <t xml:space="preserve"> Buňka</t>
        </r>
        <r>
          <rPr>
            <b/>
            <sz val="9"/>
            <color indexed="81"/>
            <rFont val="Tahoma"/>
            <family val="2"/>
            <charset val="238"/>
          </rPr>
          <t xml:space="preserve"> B</t>
        </r>
        <r>
          <rPr>
            <sz val="9"/>
            <color indexed="81"/>
            <rFont val="Tahoma"/>
            <family val="2"/>
            <charset val="238"/>
          </rPr>
          <t xml:space="preserve"> se zbarvý červeně</t>
        </r>
      </text>
    </comment>
  </commentList>
</comments>
</file>

<file path=xl/sharedStrings.xml><?xml version="1.0" encoding="utf-8"?>
<sst xmlns="http://schemas.openxmlformats.org/spreadsheetml/2006/main" count="300" uniqueCount="72">
  <si>
    <t>typ zmetku</t>
  </si>
  <si>
    <t>číslo pracovníka</t>
  </si>
  <si>
    <t>hodiny</t>
  </si>
  <si>
    <t>počet dnu v práci</t>
  </si>
  <si>
    <t>paleta</t>
  </si>
  <si>
    <t>Zmetkovitost</t>
  </si>
  <si>
    <t>s opravenými kusy</t>
  </si>
  <si>
    <t>celková</t>
  </si>
  <si>
    <t>datum</t>
  </si>
  <si>
    <t>měsíc</t>
  </si>
  <si>
    <t>Složeno</t>
  </si>
  <si>
    <t xml:space="preserve">Zmetky </t>
  </si>
  <si>
    <t>Opravitelné</t>
  </si>
  <si>
    <t xml:space="preserve">Opravitelné </t>
  </si>
  <si>
    <t>Přepočet na 1 odpracovanou hodinu</t>
  </si>
  <si>
    <t>PRŮMĚR NA 7,5HOD</t>
  </si>
  <si>
    <t>Havránková</t>
  </si>
  <si>
    <t>Šustrová</t>
  </si>
  <si>
    <t>Výrobní příkaz</t>
  </si>
  <si>
    <t>operace</t>
  </si>
  <si>
    <t>výrobní příkaz</t>
  </si>
  <si>
    <t>od</t>
  </si>
  <si>
    <t>do</t>
  </si>
  <si>
    <t>Měsíc</t>
  </si>
  <si>
    <t xml:space="preserve">Celkem </t>
  </si>
  <si>
    <t>Dodán materiál</t>
  </si>
  <si>
    <t>dodaný</t>
  </si>
  <si>
    <t>předpoklad</t>
  </si>
  <si>
    <t>váha výrobku</t>
  </si>
  <si>
    <t>spotřeba materiálu</t>
  </si>
  <si>
    <t>Jmeno</t>
  </si>
  <si>
    <t>norma na 1hod</t>
  </si>
  <si>
    <t>Lisování</t>
  </si>
  <si>
    <t>Čištění</t>
  </si>
  <si>
    <t>Bílíková</t>
  </si>
  <si>
    <t>Zrůstová</t>
  </si>
  <si>
    <t>IRENA</t>
  </si>
  <si>
    <t>Pískování</t>
  </si>
  <si>
    <t xml:space="preserve"> zmetkovitost s opravenými kusy</t>
  </si>
  <si>
    <t>celková zmetkovitost</t>
  </si>
  <si>
    <t>Skládání</t>
  </si>
  <si>
    <t>Odpracovaná dení norma</t>
  </si>
  <si>
    <t>Jelínková</t>
  </si>
  <si>
    <t>Kališová</t>
  </si>
  <si>
    <t>Vylepené vrácené</t>
  </si>
  <si>
    <t>celkem</t>
  </si>
  <si>
    <t>Zmezky</t>
  </si>
  <si>
    <t>rozjezd čištění 1</t>
  </si>
  <si>
    <t>děravé bubliny 2</t>
  </si>
  <si>
    <t>špinavé    skvrny      3</t>
  </si>
  <si>
    <t>vyštíplé zatržené 4</t>
  </si>
  <si>
    <t>ostatní 6</t>
  </si>
  <si>
    <t>prasklin                                           5</t>
  </si>
  <si>
    <t>ostatní               6</t>
  </si>
  <si>
    <t>rozjezd čištění         1</t>
  </si>
  <si>
    <t>rozjezd čištění       1</t>
  </si>
  <si>
    <t>den</t>
  </si>
  <si>
    <t>čislo pracovníka</t>
  </si>
  <si>
    <t>ostatní        6</t>
  </si>
  <si>
    <t>vyštíplé zatržené        4</t>
  </si>
  <si>
    <t>rozjezd čištění      1</t>
  </si>
  <si>
    <t>Zmetky</t>
  </si>
  <si>
    <t>Kontrola výkazu práce</t>
  </si>
  <si>
    <t xml:space="preserve">Vylepené </t>
  </si>
  <si>
    <t>součet výroby</t>
  </si>
  <si>
    <t>pomocný výpočet</t>
  </si>
  <si>
    <t>Dobré</t>
  </si>
  <si>
    <t>Pomocné tabulky</t>
  </si>
  <si>
    <t>a</t>
  </si>
  <si>
    <t>Jablka</t>
  </si>
  <si>
    <t>1.1.</t>
  </si>
  <si>
    <t>alex</t>
  </si>
</sst>
</file>

<file path=xl/styles.xml><?xml version="1.0" encoding="utf-8"?>
<styleSheet xmlns="http://schemas.openxmlformats.org/spreadsheetml/2006/main">
  <numFmts count="9">
    <numFmt numFmtId="164" formatCode="0&quot;ks&quot;"/>
    <numFmt numFmtId="165" formatCode="0.0&quot;ks&quot;"/>
    <numFmt numFmtId="166" formatCode="0.0&quot;%&quot;"/>
    <numFmt numFmtId="167" formatCode="&quot;norma&quot;0.0&quot;hod&quot;"/>
    <numFmt numFmtId="168" formatCode="0.0&quot;kg&quot;"/>
    <numFmt numFmtId="169" formatCode="0.0"/>
    <numFmt numFmtId="170" formatCode="[$-405]mmmm\ yy;@"/>
    <numFmt numFmtId="171" formatCode="0.0&quot; hod&quot;"/>
    <numFmt numFmtId="172" formatCode="0.00&quot; hod&quot;"/>
  </numFmts>
  <fonts count="19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41FD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8" fontId="2" fillId="0" borderId="31" xfId="0" applyNumberFormat="1" applyFon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6" fontId="3" fillId="3" borderId="13" xfId="0" applyNumberFormat="1" applyFont="1" applyFill="1" applyBorder="1" applyAlignment="1">
      <alignment horizontal="center" vertical="center"/>
    </xf>
    <xf numFmtId="166" fontId="3" fillId="4" borderId="13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38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2" fillId="6" borderId="33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71" fontId="0" fillId="0" borderId="6" xfId="0" applyNumberForma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11" xfId="0" applyNumberForma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164" fontId="0" fillId="11" borderId="6" xfId="0" applyNumberFormat="1" applyFill="1" applyBorder="1" applyAlignment="1">
      <alignment horizontal="center" vertical="center"/>
    </xf>
    <xf numFmtId="164" fontId="0" fillId="11" borderId="0" xfId="0" applyNumberFormat="1" applyFill="1" applyBorder="1" applyAlignment="1">
      <alignment horizontal="center" vertical="center"/>
    </xf>
    <xf numFmtId="164" fontId="0" fillId="11" borderId="11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5" fillId="6" borderId="20" xfId="0" applyNumberFormat="1" applyFont="1" applyFill="1" applyBorder="1" applyAlignment="1">
      <alignment horizontal="center" vertical="center"/>
    </xf>
    <xf numFmtId="49" fontId="6" fillId="6" borderId="53" xfId="0" applyNumberFormat="1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13" borderId="2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8" fillId="5" borderId="8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8" fillId="8" borderId="9" xfId="0" applyFont="1" applyFill="1" applyBorder="1" applyAlignment="1">
      <alignment vertical="center"/>
    </xf>
    <xf numFmtId="0" fontId="0" fillId="0" borderId="22" xfId="0" applyBorder="1" applyAlignment="1">
      <alignment horizontal="center" wrapText="1"/>
    </xf>
    <xf numFmtId="0" fontId="8" fillId="7" borderId="8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8" fillId="7" borderId="9" xfId="0" applyFont="1" applyFill="1" applyBorder="1" applyAlignment="1">
      <alignment vertical="center"/>
    </xf>
    <xf numFmtId="0" fontId="8" fillId="6" borderId="8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164" fontId="2" fillId="5" borderId="33" xfId="0" applyNumberFormat="1" applyFont="1" applyFill="1" applyBorder="1" applyAlignment="1">
      <alignment horizontal="center" vertical="center"/>
    </xf>
    <xf numFmtId="165" fontId="0" fillId="5" borderId="34" xfId="0" applyNumberFormat="1" applyFill="1" applyBorder="1" applyAlignment="1">
      <alignment horizontal="center" vertical="center"/>
    </xf>
    <xf numFmtId="164" fontId="2" fillId="7" borderId="33" xfId="0" applyNumberFormat="1" applyFont="1" applyFill="1" applyBorder="1" applyAlignment="1">
      <alignment horizontal="center" vertical="center"/>
    </xf>
    <xf numFmtId="165" fontId="0" fillId="7" borderId="34" xfId="0" applyNumberFormat="1" applyFill="1" applyBorder="1" applyAlignment="1">
      <alignment horizontal="center" vertical="center"/>
    </xf>
    <xf numFmtId="164" fontId="2" fillId="8" borderId="33" xfId="0" applyNumberFormat="1" applyFont="1" applyFill="1" applyBorder="1" applyAlignment="1">
      <alignment horizontal="center" vertical="center"/>
    </xf>
    <xf numFmtId="165" fontId="0" fillId="8" borderId="34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10" borderId="2" xfId="0" applyNumberFormat="1" applyFill="1" applyBorder="1" applyAlignment="1">
      <alignment horizontal="center" vertical="center"/>
    </xf>
    <xf numFmtId="49" fontId="0" fillId="8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4" fontId="0" fillId="0" borderId="42" xfId="0" applyNumberForma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65" fontId="0" fillId="6" borderId="34" xfId="0" applyNumberForma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0" fontId="0" fillId="15" borderId="13" xfId="0" applyFill="1" applyBorder="1" applyAlignment="1">
      <alignment horizontal="center" wrapText="1"/>
    </xf>
    <xf numFmtId="14" fontId="0" fillId="16" borderId="15" xfId="0" applyNumberFormat="1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49" fontId="6" fillId="6" borderId="22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49" fontId="0" fillId="10" borderId="53" xfId="0" applyNumberFormat="1" applyFill="1" applyBorder="1" applyAlignment="1">
      <alignment horizontal="center" vertical="center"/>
    </xf>
    <xf numFmtId="49" fontId="0" fillId="8" borderId="35" xfId="0" applyNumberFormat="1" applyFill="1" applyBorder="1" applyAlignment="1">
      <alignment horizontal="center" vertical="center"/>
    </xf>
    <xf numFmtId="165" fontId="2" fillId="0" borderId="5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0" fontId="0" fillId="0" borderId="25" xfId="0" applyNumberFormat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2" borderId="26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164" fontId="0" fillId="6" borderId="44" xfId="0" applyNumberFormat="1" applyFill="1" applyBorder="1" applyAlignment="1">
      <alignment horizontal="center" vertical="center"/>
    </xf>
    <xf numFmtId="164" fontId="0" fillId="18" borderId="45" xfId="0" applyNumberFormat="1" applyFill="1" applyBorder="1" applyAlignment="1">
      <alignment horizontal="center" vertical="center"/>
    </xf>
    <xf numFmtId="164" fontId="0" fillId="8" borderId="45" xfId="0" applyNumberFormat="1" applyFill="1" applyBorder="1" applyAlignment="1">
      <alignment horizontal="center" vertical="center"/>
    </xf>
    <xf numFmtId="164" fontId="0" fillId="19" borderId="46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0" fontId="0" fillId="0" borderId="0" xfId="0" applyNumberFormat="1" applyBorder="1" applyAlignment="1">
      <alignment horizontal="center"/>
    </xf>
    <xf numFmtId="49" fontId="0" fillId="11" borderId="40" xfId="0" applyNumberFormat="1" applyFill="1" applyBorder="1" applyAlignment="1" applyProtection="1">
      <alignment horizontal="center" vertical="center"/>
      <protection locked="0"/>
    </xf>
    <xf numFmtId="166" fontId="0" fillId="11" borderId="19" xfId="0" applyNumberFormat="1" applyFill="1" applyBorder="1" applyAlignment="1" applyProtection="1">
      <alignment horizontal="center"/>
      <protection locked="0"/>
    </xf>
    <xf numFmtId="166" fontId="0" fillId="11" borderId="59" xfId="0" applyNumberFormat="1" applyFill="1" applyBorder="1" applyAlignment="1" applyProtection="1">
      <alignment horizontal="center"/>
      <protection locked="0"/>
    </xf>
    <xf numFmtId="49" fontId="0" fillId="11" borderId="27" xfId="0" applyNumberFormat="1" applyFill="1" applyBorder="1" applyAlignment="1" applyProtection="1">
      <alignment horizontal="center" vertical="center"/>
      <protection locked="0"/>
    </xf>
    <xf numFmtId="166" fontId="0" fillId="11" borderId="16" xfId="0" applyNumberFormat="1" applyFill="1" applyBorder="1" applyAlignment="1" applyProtection="1">
      <alignment horizontal="center"/>
      <protection locked="0"/>
    </xf>
    <xf numFmtId="166" fontId="0" fillId="11" borderId="39" xfId="0" applyNumberFormat="1" applyFill="1" applyBorder="1" applyAlignment="1" applyProtection="1">
      <alignment horizontal="center"/>
      <protection locked="0"/>
    </xf>
    <xf numFmtId="49" fontId="0" fillId="11" borderId="25" xfId="0" applyNumberFormat="1" applyFill="1" applyBorder="1" applyAlignment="1" applyProtection="1">
      <alignment horizontal="center" vertical="center"/>
      <protection locked="0"/>
    </xf>
    <xf numFmtId="166" fontId="0" fillId="11" borderId="26" xfId="0" applyNumberFormat="1" applyFill="1" applyBorder="1" applyAlignment="1" applyProtection="1">
      <alignment horizontal="center"/>
      <protection locked="0"/>
    </xf>
    <xf numFmtId="166" fontId="0" fillId="11" borderId="34" xfId="0" applyNumberFormat="1" applyFill="1" applyBorder="1" applyAlignment="1" applyProtection="1">
      <alignment horizontal="center"/>
      <protection locked="0"/>
    </xf>
    <xf numFmtId="49" fontId="14" fillId="11" borderId="30" xfId="0" applyNumberFormat="1" applyFont="1" applyFill="1" applyBorder="1" applyAlignment="1" applyProtection="1">
      <alignment horizontal="center" vertical="center"/>
      <protection locked="0"/>
    </xf>
    <xf numFmtId="170" fontId="14" fillId="11" borderId="31" xfId="0" applyNumberFormat="1" applyFont="1" applyFill="1" applyBorder="1" applyAlignment="1" applyProtection="1">
      <alignment horizontal="center" vertical="center"/>
      <protection locked="0"/>
    </xf>
    <xf numFmtId="14" fontId="0" fillId="11" borderId="31" xfId="0" applyNumberFormat="1" applyFill="1" applyBorder="1" applyAlignment="1" applyProtection="1">
      <alignment horizontal="center"/>
      <protection locked="0"/>
    </xf>
    <xf numFmtId="14" fontId="0" fillId="11" borderId="32" xfId="0" applyNumberFormat="1" applyFill="1" applyBorder="1" applyAlignment="1" applyProtection="1">
      <alignment horizontal="center"/>
      <protection locked="0"/>
    </xf>
    <xf numFmtId="168" fontId="0" fillId="11" borderId="31" xfId="0" applyNumberFormat="1" applyFill="1" applyBorder="1" applyAlignment="1" applyProtection="1">
      <alignment horizontal="center" vertical="center"/>
      <protection locked="0" hidden="1"/>
    </xf>
    <xf numFmtId="0" fontId="0" fillId="10" borderId="4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164" fontId="0" fillId="0" borderId="4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3" fontId="9" fillId="0" borderId="15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16" fillId="20" borderId="15" xfId="0" applyNumberFormat="1" applyFont="1" applyFill="1" applyBorder="1" applyAlignment="1">
      <alignment horizontal="center"/>
    </xf>
    <xf numFmtId="0" fontId="16" fillId="20" borderId="17" xfId="0" applyFont="1" applyFill="1" applyBorder="1" applyAlignment="1">
      <alignment horizontal="center"/>
    </xf>
    <xf numFmtId="0" fontId="16" fillId="20" borderId="1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3" fontId="9" fillId="6" borderId="5" xfId="0" applyNumberFormat="1" applyFont="1" applyFill="1" applyBorder="1" applyAlignment="1">
      <alignment horizontal="center" vertical="center"/>
    </xf>
    <xf numFmtId="3" fontId="9" fillId="6" borderId="6" xfId="0" applyNumberFormat="1" applyFont="1" applyFill="1" applyBorder="1" applyAlignment="1">
      <alignment horizontal="center" vertical="center"/>
    </xf>
    <xf numFmtId="3" fontId="9" fillId="6" borderId="7" xfId="0" applyNumberFormat="1" applyFont="1" applyFill="1" applyBorder="1" applyAlignment="1">
      <alignment horizontal="center" vertical="center"/>
    </xf>
    <xf numFmtId="3" fontId="9" fillId="6" borderId="10" xfId="0" applyNumberFormat="1" applyFont="1" applyFill="1" applyBorder="1" applyAlignment="1">
      <alignment horizontal="center" vertical="center"/>
    </xf>
    <xf numFmtId="3" fontId="9" fillId="6" borderId="11" xfId="0" applyNumberFormat="1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Border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9" fillId="14" borderId="28" xfId="0" applyNumberFormat="1" applyFont="1" applyFill="1" applyBorder="1" applyAlignment="1">
      <alignment horizontal="center" vertical="center"/>
    </xf>
    <xf numFmtId="49" fontId="9" fillId="14" borderId="43" xfId="0" applyNumberFormat="1" applyFont="1" applyFill="1" applyBorder="1" applyAlignment="1">
      <alignment horizontal="center" vertical="center"/>
    </xf>
    <xf numFmtId="49" fontId="9" fillId="14" borderId="2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167" fontId="0" fillId="6" borderId="50" xfId="0" applyNumberFormat="1" applyFill="1" applyBorder="1" applyAlignment="1">
      <alignment horizontal="center" vertical="center"/>
    </xf>
    <xf numFmtId="167" fontId="0" fillId="6" borderId="51" xfId="0" applyNumberFormat="1" applyFill="1" applyBorder="1" applyAlignment="1">
      <alignment horizontal="center" vertical="center"/>
    </xf>
    <xf numFmtId="167" fontId="0" fillId="6" borderId="60" xfId="0" applyNumberForma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166" fontId="3" fillId="4" borderId="8" xfId="0" applyNumberFormat="1" applyFont="1" applyFill="1" applyBorder="1" applyAlignment="1">
      <alignment horizontal="center" vertical="center"/>
    </xf>
    <xf numFmtId="166" fontId="3" fillId="4" borderId="0" xfId="0" applyNumberFormat="1" applyFont="1" applyFill="1" applyBorder="1" applyAlignment="1">
      <alignment horizontal="center" vertical="center"/>
    </xf>
    <xf numFmtId="166" fontId="3" fillId="4" borderId="10" xfId="0" applyNumberFormat="1" applyFont="1" applyFill="1" applyBorder="1" applyAlignment="1">
      <alignment horizontal="center" vertical="center"/>
    </xf>
    <xf numFmtId="166" fontId="3" fillId="4" borderId="1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6" fontId="3" fillId="3" borderId="10" xfId="0" applyNumberFormat="1" applyFont="1" applyFill="1" applyBorder="1" applyAlignment="1">
      <alignment horizontal="center" vertical="center"/>
    </xf>
    <xf numFmtId="166" fontId="3" fillId="3" borderId="11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0" fontId="9" fillId="14" borderId="24" xfId="0" applyNumberFormat="1" applyFont="1" applyFill="1" applyBorder="1" applyAlignment="1">
      <alignment horizontal="center" vertical="center"/>
    </xf>
    <xf numFmtId="0" fontId="9" fillId="14" borderId="16" xfId="0" applyNumberFormat="1" applyFont="1" applyFill="1" applyBorder="1" applyAlignment="1">
      <alignment horizontal="center" vertical="center"/>
    </xf>
    <xf numFmtId="0" fontId="9" fillId="14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5" borderId="0" xfId="0" applyNumberFormat="1" applyFont="1" applyFill="1" applyBorder="1" applyAlignment="1">
      <alignment horizontal="center" vertical="center"/>
    </xf>
    <xf numFmtId="49" fontId="7" fillId="5" borderId="9" xfId="0" applyNumberFormat="1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167" fontId="0" fillId="5" borderId="23" xfId="0" applyNumberFormat="1" applyFill="1" applyBorder="1" applyAlignment="1">
      <alignment horizontal="center" vertical="center"/>
    </xf>
    <xf numFmtId="167" fontId="0" fillId="5" borderId="24" xfId="0" applyNumberForma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3" fontId="9" fillId="5" borderId="6" xfId="0" applyNumberFormat="1" applyFont="1" applyFill="1" applyBorder="1" applyAlignment="1">
      <alignment horizontal="center" vertical="center"/>
    </xf>
    <xf numFmtId="3" fontId="9" fillId="5" borderId="7" xfId="0" applyNumberFormat="1" applyFont="1" applyFill="1" applyBorder="1" applyAlignment="1">
      <alignment horizontal="center" vertical="center"/>
    </xf>
    <xf numFmtId="3" fontId="9" fillId="5" borderId="10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17" borderId="24" xfId="0" applyNumberFormat="1" applyFont="1" applyFill="1" applyBorder="1" applyAlignment="1">
      <alignment horizontal="center" vertical="center"/>
    </xf>
    <xf numFmtId="0" fontId="9" fillId="17" borderId="16" xfId="0" applyNumberFormat="1" applyFont="1" applyFill="1" applyBorder="1" applyAlignment="1">
      <alignment horizontal="center" vertical="center"/>
    </xf>
    <xf numFmtId="0" fontId="9" fillId="17" borderId="26" xfId="0" applyNumberFormat="1" applyFont="1" applyFill="1" applyBorder="1" applyAlignment="1">
      <alignment horizontal="center" vertical="center"/>
    </xf>
    <xf numFmtId="49" fontId="9" fillId="17" borderId="28" xfId="0" applyNumberFormat="1" applyFont="1" applyFill="1" applyBorder="1" applyAlignment="1">
      <alignment horizontal="center" vertical="center"/>
    </xf>
    <xf numFmtId="49" fontId="9" fillId="17" borderId="43" xfId="0" applyNumberFormat="1" applyFont="1" applyFill="1" applyBorder="1" applyAlignment="1">
      <alignment horizontal="center" vertical="center"/>
    </xf>
    <xf numFmtId="49" fontId="9" fillId="17" borderId="29" xfId="0" applyNumberFormat="1" applyFont="1" applyFill="1" applyBorder="1" applyAlignment="1">
      <alignment horizontal="center" vertical="center"/>
    </xf>
    <xf numFmtId="166" fontId="3" fillId="3" borderId="12" xfId="0" applyNumberFormat="1" applyFont="1" applyFill="1" applyBorder="1" applyAlignment="1">
      <alignment horizontal="center" vertical="center"/>
    </xf>
    <xf numFmtId="166" fontId="3" fillId="4" borderId="9" xfId="0" applyNumberFormat="1" applyFont="1" applyFill="1" applyBorder="1" applyAlignment="1">
      <alignment horizontal="center" vertical="center"/>
    </xf>
    <xf numFmtId="166" fontId="3" fillId="4" borderId="12" xfId="0" applyNumberFormat="1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167" fontId="0" fillId="8" borderId="23" xfId="0" applyNumberFormat="1" applyFill="1" applyBorder="1" applyAlignment="1">
      <alignment horizontal="center" vertical="center"/>
    </xf>
    <xf numFmtId="167" fontId="0" fillId="8" borderId="24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3" fontId="9" fillId="8" borderId="5" xfId="0" applyNumberFormat="1" applyFont="1" applyFill="1" applyBorder="1" applyAlignment="1">
      <alignment horizontal="center" vertical="center"/>
    </xf>
    <xf numFmtId="3" fontId="9" fillId="8" borderId="6" xfId="0" applyNumberFormat="1" applyFont="1" applyFill="1" applyBorder="1" applyAlignment="1">
      <alignment horizontal="center" vertical="center"/>
    </xf>
    <xf numFmtId="3" fontId="9" fillId="8" borderId="7" xfId="0" applyNumberFormat="1" applyFont="1" applyFill="1" applyBorder="1" applyAlignment="1">
      <alignment horizontal="center" vertical="center"/>
    </xf>
    <xf numFmtId="3" fontId="9" fillId="8" borderId="10" xfId="0" applyNumberFormat="1" applyFont="1" applyFill="1" applyBorder="1" applyAlignment="1">
      <alignment horizontal="center" vertical="center"/>
    </xf>
    <xf numFmtId="3" fontId="9" fillId="8" borderId="11" xfId="0" applyNumberFormat="1" applyFont="1" applyFill="1" applyBorder="1" applyAlignment="1">
      <alignment horizontal="center" vertical="center"/>
    </xf>
    <xf numFmtId="3" fontId="9" fillId="8" borderId="12" xfId="0" applyNumberFormat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49" fontId="7" fillId="8" borderId="8" xfId="0" applyNumberFormat="1" applyFont="1" applyFill="1" applyBorder="1" applyAlignment="1">
      <alignment horizontal="center" vertical="center"/>
    </xf>
    <xf numFmtId="49" fontId="7" fillId="8" borderId="0" xfId="0" applyNumberFormat="1" applyFont="1" applyFill="1" applyBorder="1" applyAlignment="1">
      <alignment horizontal="center" vertical="center"/>
    </xf>
    <xf numFmtId="49" fontId="7" fillId="8" borderId="9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11" xfId="0" applyNumberFormat="1" applyFont="1" applyFill="1" applyBorder="1" applyAlignment="1">
      <alignment horizontal="center" vertical="center"/>
    </xf>
    <xf numFmtId="49" fontId="7" fillId="8" borderId="12" xfId="0" applyNumberFormat="1" applyFont="1" applyFill="1" applyBorder="1" applyAlignment="1">
      <alignment horizontal="center" vertical="center"/>
    </xf>
    <xf numFmtId="0" fontId="9" fillId="14" borderId="23" xfId="0" applyNumberFormat="1" applyFont="1" applyFill="1" applyBorder="1" applyAlignment="1">
      <alignment horizontal="center" vertical="center"/>
    </xf>
    <xf numFmtId="0" fontId="9" fillId="14" borderId="27" xfId="0" applyNumberFormat="1" applyFont="1" applyFill="1" applyBorder="1" applyAlignment="1">
      <alignment horizontal="center" vertical="center"/>
    </xf>
    <xf numFmtId="0" fontId="9" fillId="14" borderId="25" xfId="0" applyNumberFormat="1" applyFont="1" applyFill="1" applyBorder="1" applyAlignment="1">
      <alignment horizontal="center" vertical="center"/>
    </xf>
    <xf numFmtId="49" fontId="9" fillId="14" borderId="33" xfId="0" applyNumberFormat="1" applyFont="1" applyFill="1" applyBorder="1" applyAlignment="1">
      <alignment horizontal="center" vertical="center"/>
    </xf>
    <xf numFmtId="49" fontId="9" fillId="14" borderId="39" xfId="0" applyNumberFormat="1" applyFont="1" applyFill="1" applyBorder="1" applyAlignment="1">
      <alignment horizontal="center" vertical="center"/>
    </xf>
    <xf numFmtId="49" fontId="9" fillId="14" borderId="34" xfId="0" applyNumberFormat="1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167" fontId="0" fillId="7" borderId="23" xfId="0" applyNumberFormat="1" applyFill="1" applyBorder="1" applyAlignment="1">
      <alignment horizontal="center" vertical="center"/>
    </xf>
    <xf numFmtId="167" fontId="0" fillId="7" borderId="24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3" fontId="9" fillId="7" borderId="5" xfId="0" applyNumberFormat="1" applyFont="1" applyFill="1" applyBorder="1" applyAlignment="1">
      <alignment horizontal="center" vertical="center"/>
    </xf>
    <xf numFmtId="3" fontId="9" fillId="7" borderId="6" xfId="0" applyNumberFormat="1" applyFont="1" applyFill="1" applyBorder="1" applyAlignment="1">
      <alignment horizontal="center" vertical="center"/>
    </xf>
    <xf numFmtId="3" fontId="9" fillId="7" borderId="7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7" borderId="11" xfId="0" applyNumberFormat="1" applyFont="1" applyFill="1" applyBorder="1" applyAlignment="1">
      <alignment horizontal="center" vertical="center"/>
    </xf>
    <xf numFmtId="3" fontId="9" fillId="7" borderId="12" xfId="0" applyNumberFormat="1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49" fontId="7" fillId="7" borderId="0" xfId="0" applyNumberFormat="1" applyFont="1" applyFill="1" applyBorder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55">
    <dxf>
      <font>
        <color theme="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rgb="FF66FFCC"/>
          <bgColor rgb="FF00FFFF"/>
        </patternFill>
      </fill>
    </dxf>
    <dxf>
      <font>
        <color auto="1"/>
      </font>
      <fill>
        <patternFill>
          <fgColor rgb="FFB9FCFF"/>
          <bgColor rgb="FF00FFFF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fgColor rgb="FFB9FCFF"/>
          <bgColor rgb="FF00FFFF"/>
        </patternFill>
      </fill>
    </dxf>
    <dxf>
      <fill>
        <patternFill>
          <fgColor rgb="FF66FFCC"/>
          <bgColor rgb="FF00FFFF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fgColor rgb="FF41FD45"/>
          <bgColor rgb="FF00FF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fgColor rgb="FFB9FCFF"/>
          <bgColor rgb="FF00FFFF"/>
        </patternFill>
      </fill>
    </dxf>
    <dxf>
      <fill>
        <patternFill>
          <fgColor rgb="FF66FFCC"/>
          <bgColor rgb="FF00FFFF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fgColor rgb="FF41FD45"/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59996337778862885"/>
        </patternFill>
      </fill>
    </dxf>
    <dxf>
      <fill>
        <patternFill>
          <fgColor rgb="FF66FFCC"/>
          <bgColor rgb="FF00FFFF"/>
        </patternFill>
      </fill>
    </dxf>
    <dxf>
      <fill>
        <patternFill>
          <fgColor rgb="FFB9FCFF"/>
          <bgColor rgb="FF00FFFF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 val="0"/>
        <i val="0"/>
        <color theme="0"/>
      </font>
      <fill>
        <patternFill patternType="solid"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FF00"/>
      <color rgb="FF00FFFF"/>
      <color rgb="FF41FD45"/>
      <color rgb="FF66FFCC"/>
      <color rgb="FF70F0F6"/>
      <color rgb="FFB9FCFF"/>
      <color rgb="FF92F96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Lisování!$T$1</c:f>
          <c:strCache>
            <c:ptCount val="1"/>
            <c:pt idx="0">
              <c:v>Lisování  Jablka hodinový průměr  Výrobní příkaz  a  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5.7330789090650022E-2"/>
          <c:y val="0.10218593072209002"/>
          <c:w val="0.93993955202643864"/>
          <c:h val="0.75878185070797965"/>
        </c:manualLayout>
      </c:layout>
      <c:barChart>
        <c:barDir val="col"/>
        <c:grouping val="stacked"/>
        <c:ser>
          <c:idx val="2"/>
          <c:order val="0"/>
          <c:tx>
            <c:strRef>
              <c:f>Lisování!$R$95</c:f>
              <c:strCache>
                <c:ptCount val="1"/>
                <c:pt idx="0">
                  <c:v>Dobré</c:v>
                </c:pt>
              </c:strCache>
            </c:strRef>
          </c:tx>
          <c:spPr>
            <a:solidFill>
              <a:srgbClr val="9BBB59">
                <a:lumMod val="60000"/>
                <a:lumOff val="40000"/>
                <a:alpha val="85000"/>
              </a:srgbClr>
            </a:solidFill>
          </c:spPr>
          <c:dLbls>
            <c:dLblPos val="ctr"/>
            <c:showVal val="1"/>
          </c:dLbls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Lisování!$R$96:$R$113</c:f>
              <c:numCache>
                <c:formatCode>0"ks"</c:formatCode>
                <c:ptCount val="18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C4-4BB6-8AFB-697C95A132C0}"/>
            </c:ext>
          </c:extLst>
        </c:ser>
        <c:ser>
          <c:idx val="1"/>
          <c:order val="1"/>
          <c:tx>
            <c:strRef>
              <c:f>Lisování!$T$95</c:f>
              <c:strCache>
                <c:ptCount val="1"/>
                <c:pt idx="0">
                  <c:v>Opravitelné </c:v>
                </c:pt>
              </c:strCache>
            </c:strRef>
          </c:tx>
          <c:spPr>
            <a:solidFill>
              <a:srgbClr val="8064A2">
                <a:lumMod val="60000"/>
                <a:lumOff val="40000"/>
                <a:alpha val="85000"/>
              </a:srgbClr>
            </a:solidFill>
          </c:spPr>
          <c:dLbls>
            <c:dLblPos val="inEnd"/>
            <c:showVal val="1"/>
          </c:dLbls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Lisování!$T$96:$T$113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Lisování!$S$95</c:f>
              <c:strCache>
                <c:ptCount val="1"/>
                <c:pt idx="0">
                  <c:v>Zmetky </c:v>
                </c:pt>
              </c:strCache>
            </c:strRef>
          </c:tx>
          <c:spPr>
            <a:solidFill>
              <a:srgbClr val="C0504D">
                <a:lumMod val="60000"/>
                <a:lumOff val="40000"/>
                <a:alpha val="85000"/>
              </a:srgbClr>
            </a:solidFill>
          </c:spPr>
          <c:dLbls>
            <c:dLblPos val="inBase"/>
            <c:showVal val="1"/>
          </c:dLbls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Lisování!$S$96:$S$113</c:f>
              <c:numCache>
                <c:formatCode>0"ks"</c:formatCode>
                <c:ptCount val="18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C4-4BB6-8AFB-697C95A132C0}"/>
            </c:ext>
          </c:extLst>
        </c:ser>
        <c:gapWidth val="75"/>
        <c:overlap val="100"/>
        <c:axId val="72623616"/>
        <c:axId val="72625152"/>
      </c:barChart>
      <c:lineChart>
        <c:grouping val="standard"/>
        <c:ser>
          <c:idx val="0"/>
          <c:order val="3"/>
          <c:tx>
            <c:strRef>
              <c:f>Lisování!$W$95</c:f>
              <c:strCache>
                <c:ptCount val="1"/>
                <c:pt idx="0">
                  <c:v>norma na 1hod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showVal val="1"/>
          </c:dLbls>
          <c:val>
            <c:numRef>
              <c:f>Lisování!$W$96:$W$113</c:f>
              <c:numCache>
                <c:formatCode>0.0"ks"</c:formatCode>
                <c:ptCount val="18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0.66666666666666663</c:v>
                </c:pt>
                <c:pt idx="7">
                  <c:v>0.66666666666666663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0.66666666666666663</c:v>
                </c:pt>
                <c:pt idx="11">
                  <c:v>0.66666666666666663</c:v>
                </c:pt>
                <c:pt idx="12">
                  <c:v>0.66666666666666663</c:v>
                </c:pt>
                <c:pt idx="13">
                  <c:v>0.66666666666666663</c:v>
                </c:pt>
                <c:pt idx="14">
                  <c:v>0.66666666666666663</c:v>
                </c:pt>
                <c:pt idx="15">
                  <c:v>0.66666666666666663</c:v>
                </c:pt>
                <c:pt idx="16">
                  <c:v>0.66666666666666663</c:v>
                </c:pt>
                <c:pt idx="17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C4-4BB6-8AFB-697C95A132C0}"/>
            </c:ext>
          </c:extLst>
        </c:ser>
        <c:marker val="1"/>
        <c:axId val="72623616"/>
        <c:axId val="72625152"/>
      </c:lineChart>
      <c:catAx>
        <c:axId val="72623616"/>
        <c:scaling>
          <c:orientation val="minMax"/>
        </c:scaling>
        <c:axPos val="b"/>
        <c:numFmt formatCode="General" sourceLinked="1"/>
        <c:majorTickMark val="none"/>
        <c:tickLblPos val="nextTo"/>
        <c:crossAx val="72625152"/>
        <c:crosses val="autoZero"/>
        <c:auto val="1"/>
        <c:lblAlgn val="ctr"/>
        <c:lblOffset val="100"/>
      </c:catAx>
      <c:valAx>
        <c:axId val="72625152"/>
        <c:scaling>
          <c:orientation val="minMax"/>
        </c:scaling>
        <c:axPos val="l"/>
        <c:majorGridlines/>
        <c:numFmt formatCode="0&quot;ks&quot;" sourceLinked="1"/>
        <c:majorTickMark val="none"/>
        <c:tickLblPos val="nextTo"/>
        <c:crossAx val="72623616"/>
        <c:crosses val="autoZero"/>
        <c:crossBetween val="between"/>
      </c:valAx>
    </c:plotArea>
    <c:legend>
      <c:legendPos val="b"/>
      <c:spPr>
        <a:ln>
          <a:solidFill>
            <a:schemeClr val="accent1"/>
          </a:solidFill>
        </a:ln>
      </c:sp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Lisování!$T$2</c:f>
          <c:strCache>
            <c:ptCount val="1"/>
            <c:pt idx="0">
              <c:v>Lisování  Jablka   rozdělení chyb     Výrobní příkaz  a   </c:v>
            </c:pt>
          </c:strCache>
        </c:strRef>
      </c:tx>
      <c:layout>
        <c:manualLayout>
          <c:xMode val="edge"/>
          <c:yMode val="edge"/>
          <c:x val="0.24905549160101814"/>
          <c:y val="2.5343513532255592E-2"/>
        </c:manualLayout>
      </c:layout>
    </c:title>
    <c:plotArea>
      <c:layout>
        <c:manualLayout>
          <c:layoutTarget val="inner"/>
          <c:xMode val="edge"/>
          <c:yMode val="edge"/>
          <c:x val="7.2234665719991431E-2"/>
          <c:y val="0.10576177463131285"/>
          <c:w val="0.78845021112161451"/>
          <c:h val="0.77891825436408879"/>
        </c:manualLayout>
      </c:layout>
      <c:barChart>
        <c:barDir val="col"/>
        <c:grouping val="stacked"/>
        <c:ser>
          <c:idx val="0"/>
          <c:order val="0"/>
          <c:tx>
            <c:strRef>
              <c:f>Lisování!$K$94</c:f>
              <c:strCache>
                <c:ptCount val="1"/>
              </c:strCache>
            </c:strRef>
          </c:tx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Lisování!$K$96:$K$113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Lisování!$L$94</c:f>
              <c:strCache>
                <c:ptCount val="1"/>
              </c:strCache>
            </c:strRef>
          </c:tx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Lisování!$L$96:$L$113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Lisování!$M$94</c:f>
              <c:strCache>
                <c:ptCount val="1"/>
              </c:strCache>
            </c:strRef>
          </c:tx>
          <c:dLbls>
            <c:showSerName val="1"/>
          </c:dLbls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Lisování!$M$96:$M$113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Lisování!#REF!</c:f>
              <c:strCache>
                <c:ptCount val="1"/>
                <c:pt idx="0">
                  <c:v>vyštíplé zatržené</c:v>
                </c:pt>
              </c:strCache>
            </c:strRef>
          </c:tx>
          <c:dLbls>
            <c:dLblPos val="ctr"/>
            <c:showSerName val="1"/>
          </c:dLbls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Lisování!$N$96:$N$113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Lisování!$O$94</c:f>
              <c:strCache>
                <c:ptCount val="1"/>
              </c:strCache>
            </c:strRef>
          </c:tx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Lisování!$O$96:$O$113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Lisování!$P$94</c:f>
              <c:strCache>
                <c:ptCount val="1"/>
              </c:strCache>
            </c:strRef>
          </c:tx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Lisování!$P$96:$P$113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55"/>
        <c:overlap val="100"/>
        <c:axId val="72732672"/>
        <c:axId val="72734208"/>
      </c:barChart>
      <c:catAx>
        <c:axId val="72732672"/>
        <c:scaling>
          <c:orientation val="minMax"/>
        </c:scaling>
        <c:axPos val="b"/>
        <c:numFmt formatCode="General" sourceLinked="1"/>
        <c:majorTickMark val="none"/>
        <c:tickLblPos val="nextTo"/>
        <c:crossAx val="72734208"/>
        <c:crosses val="autoZero"/>
        <c:auto val="1"/>
        <c:lblAlgn val="ctr"/>
        <c:lblOffset val="100"/>
      </c:catAx>
      <c:valAx>
        <c:axId val="72734208"/>
        <c:scaling>
          <c:orientation val="minMax"/>
        </c:scaling>
        <c:axPos val="l"/>
        <c:majorGridlines/>
        <c:numFmt formatCode="0&quot;ks&quot;" sourceLinked="1"/>
        <c:majorTickMark val="none"/>
        <c:tickLblPos val="nextTo"/>
        <c:crossAx val="72732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Čištění!$X$1</c:f>
          <c:strCache>
            <c:ptCount val="1"/>
            <c:pt idx="0">
              <c:v>Čištění  Jablka hodinový průměr  Výrobní příkaz  a  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5.7330789090650022E-2"/>
          <c:y val="0.10218593072209002"/>
          <c:w val="0.93993955202643864"/>
          <c:h val="0.75878185070797965"/>
        </c:manualLayout>
      </c:layout>
      <c:barChart>
        <c:barDir val="col"/>
        <c:grouping val="stacked"/>
        <c:ser>
          <c:idx val="2"/>
          <c:order val="0"/>
          <c:tx>
            <c:strRef>
              <c:f>Čištění!$R$95</c:f>
              <c:strCache>
                <c:ptCount val="1"/>
                <c:pt idx="0">
                  <c:v>Dobré</c:v>
                </c:pt>
              </c:strCache>
            </c:strRef>
          </c:tx>
          <c:spPr>
            <a:solidFill>
              <a:srgbClr val="9BBB59">
                <a:lumMod val="60000"/>
                <a:lumOff val="40000"/>
                <a:alpha val="85000"/>
              </a:srgbClr>
            </a:solidFill>
          </c:spPr>
          <c:dLbls>
            <c:dLblPos val="ctr"/>
            <c:showVal val="1"/>
          </c:dLbls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Čištění!$R$96:$R$113</c:f>
              <c:numCache>
                <c:formatCode>0.0"ks"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C4-4BB6-8AFB-697C95A132C0}"/>
            </c:ext>
          </c:extLst>
        </c:ser>
        <c:ser>
          <c:idx val="1"/>
          <c:order val="1"/>
          <c:tx>
            <c:strRef>
              <c:f>Čištění!$T$95</c:f>
              <c:strCache>
                <c:ptCount val="1"/>
                <c:pt idx="0">
                  <c:v>Opravitelné </c:v>
                </c:pt>
              </c:strCache>
            </c:strRef>
          </c:tx>
          <c:spPr>
            <a:solidFill>
              <a:srgbClr val="8064A2">
                <a:lumMod val="60000"/>
                <a:lumOff val="40000"/>
                <a:alpha val="85000"/>
              </a:srgbClr>
            </a:solidFill>
          </c:spPr>
          <c:dLbls>
            <c:dLblPos val="inEnd"/>
            <c:showVal val="1"/>
          </c:dLbls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Čištění!$T$96:$T$113</c:f>
              <c:numCache>
                <c:formatCode>0.0"ks"</c:formatCode>
                <c:ptCount val="18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Čištění!$S$95</c:f>
              <c:strCache>
                <c:ptCount val="1"/>
                <c:pt idx="0">
                  <c:v>Zmetky </c:v>
                </c:pt>
              </c:strCache>
            </c:strRef>
          </c:tx>
          <c:spPr>
            <a:solidFill>
              <a:srgbClr val="C0504D">
                <a:lumMod val="60000"/>
                <a:lumOff val="40000"/>
                <a:alpha val="85000"/>
              </a:srgbClr>
            </a:solidFill>
          </c:spPr>
          <c:dLbls>
            <c:dLblPos val="inBase"/>
            <c:showVal val="1"/>
          </c:dLbls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Čištění!$S$96:$S$113</c:f>
              <c:numCache>
                <c:formatCode>0.0"ks"</c:formatCode>
                <c:ptCount val="18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C4-4BB6-8AFB-697C95A132C0}"/>
            </c:ext>
          </c:extLst>
        </c:ser>
        <c:gapWidth val="75"/>
        <c:overlap val="100"/>
        <c:axId val="72803072"/>
        <c:axId val="72804608"/>
      </c:barChart>
      <c:lineChart>
        <c:grouping val="standard"/>
        <c:ser>
          <c:idx val="0"/>
          <c:order val="3"/>
          <c:tx>
            <c:strRef>
              <c:f>Čištění!$X$95</c:f>
              <c:strCache>
                <c:ptCount val="1"/>
                <c:pt idx="0">
                  <c:v>norma na 1hod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showVal val="1"/>
          </c:dLbls>
          <c:val>
            <c:numRef>
              <c:f>Čištění!$X$96:$X$113</c:f>
              <c:numCache>
                <c:formatCode>0.0"ks"</c:formatCode>
                <c:ptCount val="18"/>
                <c:pt idx="0">
                  <c:v>0.53333333333333333</c:v>
                </c:pt>
                <c:pt idx="1">
                  <c:v>0.53333333333333333</c:v>
                </c:pt>
                <c:pt idx="2">
                  <c:v>0.53333333333333333</c:v>
                </c:pt>
                <c:pt idx="3">
                  <c:v>0.53333333333333333</c:v>
                </c:pt>
                <c:pt idx="4">
                  <c:v>0.53333333333333333</c:v>
                </c:pt>
                <c:pt idx="5">
                  <c:v>0.53333333333333333</c:v>
                </c:pt>
                <c:pt idx="6">
                  <c:v>0.53333333333333333</c:v>
                </c:pt>
                <c:pt idx="7">
                  <c:v>0.53333333333333333</c:v>
                </c:pt>
                <c:pt idx="8">
                  <c:v>0.53333333333333333</c:v>
                </c:pt>
                <c:pt idx="9">
                  <c:v>0.53333333333333333</c:v>
                </c:pt>
                <c:pt idx="10">
                  <c:v>0.53333333333333333</c:v>
                </c:pt>
                <c:pt idx="11">
                  <c:v>0.53333333333333333</c:v>
                </c:pt>
                <c:pt idx="12">
                  <c:v>0.53333333333333333</c:v>
                </c:pt>
                <c:pt idx="13">
                  <c:v>0.53333333333333333</c:v>
                </c:pt>
                <c:pt idx="14">
                  <c:v>0.53333333333333333</c:v>
                </c:pt>
                <c:pt idx="15">
                  <c:v>0.53333333333333333</c:v>
                </c:pt>
                <c:pt idx="16">
                  <c:v>0.53333333333333333</c:v>
                </c:pt>
                <c:pt idx="17">
                  <c:v>0.53333333333333333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C4-4BB6-8AFB-697C95A132C0}"/>
            </c:ext>
          </c:extLst>
        </c:ser>
        <c:marker val="1"/>
        <c:axId val="72803072"/>
        <c:axId val="72804608"/>
      </c:lineChart>
      <c:catAx>
        <c:axId val="72803072"/>
        <c:scaling>
          <c:orientation val="minMax"/>
        </c:scaling>
        <c:axPos val="b"/>
        <c:numFmt formatCode="General" sourceLinked="1"/>
        <c:majorTickMark val="none"/>
        <c:tickLblPos val="nextTo"/>
        <c:crossAx val="72804608"/>
        <c:crosses val="autoZero"/>
        <c:auto val="1"/>
        <c:lblAlgn val="ctr"/>
        <c:lblOffset val="100"/>
      </c:catAx>
      <c:valAx>
        <c:axId val="72804608"/>
        <c:scaling>
          <c:orientation val="minMax"/>
        </c:scaling>
        <c:axPos val="l"/>
        <c:majorGridlines/>
        <c:numFmt formatCode="0.0&quot;ks&quot;" sourceLinked="1"/>
        <c:majorTickMark val="none"/>
        <c:tickLblPos val="nextTo"/>
        <c:crossAx val="72803072"/>
        <c:crosses val="autoZero"/>
        <c:crossBetween val="between"/>
      </c:valAx>
    </c:plotArea>
    <c:legend>
      <c:legendPos val="b"/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Čištění!$X$2</c:f>
          <c:strCache>
            <c:ptCount val="1"/>
            <c:pt idx="0">
              <c:v>Čištění  Jablka   rozdělení chyb     Výrobní příkaz  a   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7.2234665719991431E-2"/>
          <c:y val="0.10576177463131292"/>
          <c:w val="0.78845021112161451"/>
          <c:h val="0.77891825436408924"/>
        </c:manualLayout>
      </c:layout>
      <c:barChart>
        <c:barDir val="col"/>
        <c:grouping val="stacked"/>
        <c:ser>
          <c:idx val="0"/>
          <c:order val="0"/>
          <c:tx>
            <c:strRef>
              <c:f>Čištění!$K$94</c:f>
              <c:strCache>
                <c:ptCount val="1"/>
              </c:strCache>
            </c:strRef>
          </c:tx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Čištění!$K$96:$K$113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Čištění!$L$94</c:f>
              <c:strCache>
                <c:ptCount val="1"/>
              </c:strCache>
            </c:strRef>
          </c:tx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Čištění!$L$96:$L$113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Čištění!$M$94</c:f>
              <c:strCache>
                <c:ptCount val="1"/>
              </c:strCache>
            </c:strRef>
          </c:tx>
          <c:dLbls>
            <c:showSerName val="1"/>
          </c:dLbls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Čištění!$M$96:$M$113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Čištění!$N$94</c:f>
              <c:strCache>
                <c:ptCount val="1"/>
              </c:strCache>
            </c:strRef>
          </c:tx>
          <c:dLbls>
            <c:dLblPos val="ctr"/>
            <c:showSerName val="1"/>
          </c:dLbls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Čištění!$N$96:$N$113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Čištění!$O$94</c:f>
              <c:strCache>
                <c:ptCount val="1"/>
              </c:strCache>
            </c:strRef>
          </c:tx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Čištění!$O$96:$O$113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Čištění!$P$94</c:f>
              <c:strCache>
                <c:ptCount val="1"/>
              </c:strCache>
            </c:strRef>
          </c:tx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Čištění!$P$96:$P$113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55"/>
        <c:overlap val="100"/>
        <c:axId val="78621696"/>
        <c:axId val="78639872"/>
      </c:barChart>
      <c:catAx>
        <c:axId val="78621696"/>
        <c:scaling>
          <c:orientation val="minMax"/>
        </c:scaling>
        <c:axPos val="b"/>
        <c:numFmt formatCode="General" sourceLinked="1"/>
        <c:majorTickMark val="none"/>
        <c:tickLblPos val="nextTo"/>
        <c:crossAx val="78639872"/>
        <c:crosses val="autoZero"/>
        <c:auto val="1"/>
        <c:lblAlgn val="ctr"/>
        <c:lblOffset val="100"/>
      </c:catAx>
      <c:valAx>
        <c:axId val="78639872"/>
        <c:scaling>
          <c:orientation val="minMax"/>
        </c:scaling>
        <c:axPos val="l"/>
        <c:majorGridlines/>
        <c:numFmt formatCode="0.0&quot;ks&quot;" sourceLinked="1"/>
        <c:majorTickMark val="none"/>
        <c:tickLblPos val="nextTo"/>
        <c:crossAx val="786216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Pískování!$V$1</c:f>
          <c:strCache>
            <c:ptCount val="1"/>
            <c:pt idx="0">
              <c:v>Pískování  Jablka hodinový průměr  Výrobní příkaz  a  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5.7330789090650022E-2"/>
          <c:y val="0.10218593072209002"/>
          <c:w val="0.93993955202643864"/>
          <c:h val="0.75878185070797965"/>
        </c:manualLayout>
      </c:layout>
      <c:barChart>
        <c:barDir val="col"/>
        <c:grouping val="stacked"/>
        <c:ser>
          <c:idx val="2"/>
          <c:order val="0"/>
          <c:tx>
            <c:strRef>
              <c:f>Pískování!$R$95</c:f>
              <c:strCache>
                <c:ptCount val="1"/>
                <c:pt idx="0">
                  <c:v>Dobré</c:v>
                </c:pt>
              </c:strCache>
            </c:strRef>
          </c:tx>
          <c:spPr>
            <a:solidFill>
              <a:srgbClr val="9BBB59">
                <a:lumMod val="60000"/>
                <a:lumOff val="40000"/>
                <a:alpha val="85000"/>
              </a:srgbClr>
            </a:solidFill>
          </c:spPr>
          <c:dLbls>
            <c:dLblPos val="ctr"/>
            <c:showVal val="1"/>
          </c:dLbls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Pískování!$R$96:$R$113</c:f>
              <c:numCache>
                <c:formatCode>0.0"ks"</c:formatCode>
                <c:ptCount val="18"/>
                <c:pt idx="0">
                  <c:v>1.1666666666666667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C4-4BB6-8AFB-697C95A132C0}"/>
            </c:ext>
          </c:extLst>
        </c:ser>
        <c:ser>
          <c:idx val="1"/>
          <c:order val="1"/>
          <c:tx>
            <c:strRef>
              <c:f>Pískování!$T$95</c:f>
              <c:strCache>
                <c:ptCount val="1"/>
                <c:pt idx="0">
                  <c:v>Opravitelné </c:v>
                </c:pt>
              </c:strCache>
            </c:strRef>
          </c:tx>
          <c:spPr>
            <a:solidFill>
              <a:srgbClr val="8064A2">
                <a:lumMod val="60000"/>
                <a:lumOff val="40000"/>
                <a:alpha val="85000"/>
              </a:srgbClr>
            </a:solidFill>
          </c:spPr>
          <c:dLbls>
            <c:dLblPos val="inEnd"/>
            <c:showVal val="1"/>
          </c:dLbls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Pískování!$T$96:$T$113</c:f>
              <c:numCache>
                <c:formatCode>0.0"ks"</c:formatCode>
                <c:ptCount val="18"/>
                <c:pt idx="0">
                  <c:v>1.3333333333333333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Pískování!$S$95</c:f>
              <c:strCache>
                <c:ptCount val="1"/>
                <c:pt idx="0">
                  <c:v>Zmetky </c:v>
                </c:pt>
              </c:strCache>
            </c:strRef>
          </c:tx>
          <c:spPr>
            <a:solidFill>
              <a:srgbClr val="C0504D">
                <a:lumMod val="60000"/>
                <a:lumOff val="40000"/>
                <a:alpha val="85000"/>
              </a:srgbClr>
            </a:solidFill>
          </c:spPr>
          <c:dLbls>
            <c:dLblPos val="inBase"/>
            <c:showVal val="1"/>
          </c:dLbls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Pískování!$S$96:$S$113</c:f>
              <c:numCache>
                <c:formatCode>0.0"ks"</c:formatCode>
                <c:ptCount val="18"/>
                <c:pt idx="0">
                  <c:v>1.4166666666666667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C4-4BB6-8AFB-697C95A132C0}"/>
            </c:ext>
          </c:extLst>
        </c:ser>
        <c:gapWidth val="75"/>
        <c:overlap val="100"/>
        <c:axId val="78704000"/>
        <c:axId val="78713984"/>
      </c:barChart>
      <c:lineChart>
        <c:grouping val="standard"/>
        <c:ser>
          <c:idx val="0"/>
          <c:order val="3"/>
          <c:tx>
            <c:strRef>
              <c:f>Pískování!$X$95</c:f>
              <c:strCache>
                <c:ptCount val="1"/>
                <c:pt idx="0">
                  <c:v>norma na 1hod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showVal val="1"/>
          </c:dLbls>
          <c:val>
            <c:numRef>
              <c:f>Pískování!$X$96:$X$113</c:f>
              <c:numCache>
                <c:formatCode>0.0"ks"</c:formatCode>
                <c:ptCount val="18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0.66666666666666663</c:v>
                </c:pt>
                <c:pt idx="7">
                  <c:v>0.66666666666666663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0.66666666666666663</c:v>
                </c:pt>
                <c:pt idx="11">
                  <c:v>0.66666666666666663</c:v>
                </c:pt>
                <c:pt idx="12">
                  <c:v>0.66666666666666663</c:v>
                </c:pt>
                <c:pt idx="13">
                  <c:v>0.66666666666666663</c:v>
                </c:pt>
                <c:pt idx="14">
                  <c:v>0.66666666666666663</c:v>
                </c:pt>
                <c:pt idx="15">
                  <c:v>0.66666666666666663</c:v>
                </c:pt>
                <c:pt idx="16">
                  <c:v>0.66666666666666663</c:v>
                </c:pt>
                <c:pt idx="17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C4-4BB6-8AFB-697C95A132C0}"/>
            </c:ext>
          </c:extLst>
        </c:ser>
        <c:marker val="1"/>
        <c:axId val="78704000"/>
        <c:axId val="78713984"/>
      </c:lineChart>
      <c:catAx>
        <c:axId val="78704000"/>
        <c:scaling>
          <c:orientation val="minMax"/>
        </c:scaling>
        <c:axPos val="b"/>
        <c:numFmt formatCode="General" sourceLinked="1"/>
        <c:majorTickMark val="none"/>
        <c:tickLblPos val="nextTo"/>
        <c:crossAx val="78713984"/>
        <c:crosses val="autoZero"/>
        <c:auto val="1"/>
        <c:lblAlgn val="ctr"/>
        <c:lblOffset val="100"/>
      </c:catAx>
      <c:valAx>
        <c:axId val="78713984"/>
        <c:scaling>
          <c:orientation val="minMax"/>
        </c:scaling>
        <c:axPos val="l"/>
        <c:majorGridlines/>
        <c:numFmt formatCode="0.0&quot;ks&quot;" sourceLinked="1"/>
        <c:majorTickMark val="none"/>
        <c:tickLblPos val="nextTo"/>
        <c:crossAx val="78704000"/>
        <c:crosses val="autoZero"/>
        <c:crossBetween val="between"/>
      </c:valAx>
    </c:plotArea>
    <c:legend>
      <c:legendPos val="b"/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Pískování!$V$2</c:f>
          <c:strCache>
            <c:ptCount val="1"/>
            <c:pt idx="0">
              <c:v>Pískování  Jablka   rozdělení chyb     Výrobní příkaz  a   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7.2234665719991431E-2"/>
          <c:y val="0.10576177463131299"/>
          <c:w val="0.78845021112161451"/>
          <c:h val="0.77891825436408979"/>
        </c:manualLayout>
      </c:layout>
      <c:barChart>
        <c:barDir val="col"/>
        <c:grouping val="stacked"/>
        <c:ser>
          <c:idx val="0"/>
          <c:order val="0"/>
          <c:tx>
            <c:strRef>
              <c:f>Pískování!$K$94</c:f>
              <c:strCache>
                <c:ptCount val="1"/>
              </c:strCache>
            </c:strRef>
          </c:tx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Pískování!$K$96:$K$113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Pískování!$L$94</c:f>
              <c:strCache>
                <c:ptCount val="1"/>
              </c:strCache>
            </c:strRef>
          </c:tx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Pískování!$L$96:$L$113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Pískování!$M$94</c:f>
              <c:strCache>
                <c:ptCount val="1"/>
              </c:strCache>
            </c:strRef>
          </c:tx>
          <c:dLbls>
            <c:showSerName val="1"/>
          </c:dLbls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Pískování!$M$96:$M$113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Pískování!$N$94</c:f>
              <c:strCache>
                <c:ptCount val="1"/>
              </c:strCache>
            </c:strRef>
          </c:tx>
          <c:dLbls>
            <c:dLblPos val="ctr"/>
            <c:showSerName val="1"/>
          </c:dLbls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Pískování!$N$96:$N$113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Pískování!$O$94</c:f>
              <c:strCache>
                <c:ptCount val="1"/>
              </c:strCache>
            </c:strRef>
          </c:tx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Pískování!$O$96:$O$113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Pískování!$P$94</c:f>
              <c:strCache>
                <c:ptCount val="1"/>
              </c:strCache>
            </c:strRef>
          </c:tx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Pískování!$P$96:$P$113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55"/>
        <c:overlap val="100"/>
        <c:axId val="78817152"/>
        <c:axId val="78818688"/>
      </c:barChart>
      <c:catAx>
        <c:axId val="78817152"/>
        <c:scaling>
          <c:orientation val="minMax"/>
        </c:scaling>
        <c:axPos val="b"/>
        <c:numFmt formatCode="General" sourceLinked="1"/>
        <c:majorTickMark val="none"/>
        <c:tickLblPos val="nextTo"/>
        <c:crossAx val="78818688"/>
        <c:crosses val="autoZero"/>
        <c:auto val="1"/>
        <c:lblAlgn val="ctr"/>
        <c:lblOffset val="100"/>
      </c:catAx>
      <c:valAx>
        <c:axId val="78818688"/>
        <c:scaling>
          <c:orientation val="minMax"/>
        </c:scaling>
        <c:axPos val="l"/>
        <c:majorGridlines/>
        <c:numFmt formatCode="0.0&quot;ks&quot;" sourceLinked="1"/>
        <c:majorTickMark val="none"/>
        <c:tickLblPos val="nextTo"/>
        <c:crossAx val="78817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Skládání!$T$1</c:f>
          <c:strCache>
            <c:ptCount val="1"/>
            <c:pt idx="0">
              <c:v>Skládání  Jablka hodinový průměr  Výrobní příkaz  a  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5.7330789090650022E-2"/>
          <c:y val="0.10218593072209002"/>
          <c:w val="0.93993955202643864"/>
          <c:h val="0.75878185070797965"/>
        </c:manualLayout>
      </c:layout>
      <c:barChart>
        <c:barDir val="col"/>
        <c:grouping val="stacked"/>
        <c:ser>
          <c:idx val="2"/>
          <c:order val="0"/>
          <c:tx>
            <c:strRef>
              <c:f>Skládání!$R$95</c:f>
              <c:strCache>
                <c:ptCount val="1"/>
                <c:pt idx="0">
                  <c:v>Dobré</c:v>
                </c:pt>
              </c:strCache>
            </c:strRef>
          </c:tx>
          <c:spPr>
            <a:solidFill>
              <a:srgbClr val="9BBB59">
                <a:lumMod val="60000"/>
                <a:lumOff val="40000"/>
                <a:alpha val="85000"/>
              </a:srgbClr>
            </a:solidFill>
          </c:spPr>
          <c:dLbls>
            <c:dLblPos val="ctr"/>
            <c:showVal val="1"/>
          </c:dLbls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Skládání!$R$96:$R$113</c:f>
              <c:numCache>
                <c:formatCode>0.0"ks"</c:formatCode>
                <c:ptCount val="18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C4-4BB6-8AFB-697C95A132C0}"/>
            </c:ext>
          </c:extLst>
        </c:ser>
        <c:ser>
          <c:idx val="1"/>
          <c:order val="1"/>
          <c:tx>
            <c:strRef>
              <c:f>Skládání!$T$95</c:f>
              <c:strCache>
                <c:ptCount val="1"/>
                <c:pt idx="0">
                  <c:v>Opravitelné </c:v>
                </c:pt>
              </c:strCache>
            </c:strRef>
          </c:tx>
          <c:spPr>
            <a:solidFill>
              <a:srgbClr val="8064A2">
                <a:lumMod val="60000"/>
                <a:lumOff val="40000"/>
                <a:alpha val="85000"/>
              </a:srgbClr>
            </a:solidFill>
          </c:spPr>
          <c:dLbls>
            <c:dLblPos val="inBase"/>
            <c:showVal val="1"/>
          </c:dLbls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Skládání!$T$96:$T$113</c:f>
              <c:numCache>
                <c:formatCode>0.0"ks"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Skládání!$S$95</c:f>
              <c:strCache>
                <c:ptCount val="1"/>
                <c:pt idx="0">
                  <c:v>Zmetky </c:v>
                </c:pt>
              </c:strCache>
            </c:strRef>
          </c:tx>
          <c:spPr>
            <a:solidFill>
              <a:srgbClr val="C0504D">
                <a:lumMod val="60000"/>
                <a:lumOff val="40000"/>
                <a:alpha val="85000"/>
              </a:srgbClr>
            </a:solidFill>
          </c:spPr>
          <c:dLbls>
            <c:dLblPos val="inEnd"/>
            <c:showVal val="1"/>
          </c:dLbls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Skládání!$S$96:$S$113</c:f>
              <c:numCache>
                <c:formatCode>0.0"ks"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C4-4BB6-8AFB-697C95A132C0}"/>
            </c:ext>
          </c:extLst>
        </c:ser>
        <c:ser>
          <c:idx val="4"/>
          <c:order val="3"/>
          <c:tx>
            <c:strRef>
              <c:f>Skládání!$U$10</c:f>
              <c:strCache>
                <c:ptCount val="1"/>
                <c:pt idx="0">
                  <c:v>Vylepené vrácené</c:v>
                </c:pt>
              </c:strCache>
            </c:strRef>
          </c:tx>
          <c:spPr>
            <a:solidFill>
              <a:schemeClr val="accent5"/>
            </a:solidFill>
          </c:spPr>
          <c:dLbls>
            <c:dLblPos val="inBase"/>
            <c:showVal val="1"/>
          </c:dLbls>
          <c:val>
            <c:numRef>
              <c:f>Skládání!$U$96:$U$113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axId val="78917632"/>
        <c:axId val="78919168"/>
      </c:barChart>
      <c:lineChart>
        <c:grouping val="standard"/>
        <c:ser>
          <c:idx val="0"/>
          <c:order val="4"/>
          <c:tx>
            <c:strRef>
              <c:f>Skládání!$X$95</c:f>
              <c:strCache>
                <c:ptCount val="1"/>
                <c:pt idx="0">
                  <c:v>norma na 1hod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showVal val="1"/>
          </c:dLbls>
          <c:val>
            <c:numRef>
              <c:f>Skládání!$X$96:$X$113</c:f>
              <c:numCache>
                <c:formatCode>0.0"ks"</c:formatCode>
                <c:ptCount val="18"/>
                <c:pt idx="0">
                  <c:v>66.666666666666671</c:v>
                </c:pt>
                <c:pt idx="1">
                  <c:v>66.666666666666671</c:v>
                </c:pt>
                <c:pt idx="2">
                  <c:v>66.666666666666671</c:v>
                </c:pt>
                <c:pt idx="3">
                  <c:v>66.666666666666671</c:v>
                </c:pt>
                <c:pt idx="4">
                  <c:v>66.666666666666671</c:v>
                </c:pt>
                <c:pt idx="5">
                  <c:v>66.666666666666671</c:v>
                </c:pt>
                <c:pt idx="6">
                  <c:v>66.666666666666671</c:v>
                </c:pt>
                <c:pt idx="7">
                  <c:v>66.666666666666671</c:v>
                </c:pt>
                <c:pt idx="8">
                  <c:v>66.666666666666671</c:v>
                </c:pt>
                <c:pt idx="9">
                  <c:v>66.666666666666671</c:v>
                </c:pt>
                <c:pt idx="10">
                  <c:v>66.666666666666671</c:v>
                </c:pt>
                <c:pt idx="11">
                  <c:v>66.666666666666671</c:v>
                </c:pt>
                <c:pt idx="12">
                  <c:v>66.666666666666671</c:v>
                </c:pt>
                <c:pt idx="13">
                  <c:v>66.666666666666671</c:v>
                </c:pt>
                <c:pt idx="14">
                  <c:v>66.666666666666671</c:v>
                </c:pt>
                <c:pt idx="15">
                  <c:v>66.666666666666671</c:v>
                </c:pt>
                <c:pt idx="16">
                  <c:v>66.666666666666671</c:v>
                </c:pt>
                <c:pt idx="17">
                  <c:v>66.666666666666671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C4-4BB6-8AFB-697C95A132C0}"/>
            </c:ext>
          </c:extLst>
        </c:ser>
        <c:marker val="1"/>
        <c:axId val="78917632"/>
        <c:axId val="78919168"/>
      </c:lineChart>
      <c:catAx>
        <c:axId val="78917632"/>
        <c:scaling>
          <c:orientation val="minMax"/>
        </c:scaling>
        <c:axPos val="b"/>
        <c:numFmt formatCode="General" sourceLinked="1"/>
        <c:majorTickMark val="none"/>
        <c:tickLblPos val="nextTo"/>
        <c:crossAx val="78919168"/>
        <c:crosses val="autoZero"/>
        <c:auto val="1"/>
        <c:lblAlgn val="ctr"/>
        <c:lblOffset val="100"/>
      </c:catAx>
      <c:valAx>
        <c:axId val="78919168"/>
        <c:scaling>
          <c:orientation val="minMax"/>
        </c:scaling>
        <c:axPos val="l"/>
        <c:majorGridlines/>
        <c:numFmt formatCode="0.0&quot;ks&quot;" sourceLinked="1"/>
        <c:majorTickMark val="none"/>
        <c:tickLblPos val="nextTo"/>
        <c:crossAx val="78917632"/>
        <c:crosses val="autoZero"/>
        <c:crossBetween val="between"/>
      </c:valAx>
    </c:plotArea>
    <c:legend>
      <c:legendPos val="b"/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Skládání!$T$2</c:f>
          <c:strCache>
            <c:ptCount val="1"/>
            <c:pt idx="0">
              <c:v>Skládání  Jablka   rozdělení chyb     Výrobní příkaz  a   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7.2234665719991431E-2"/>
          <c:y val="0.10576177463131305"/>
          <c:w val="0.78845021112161451"/>
          <c:h val="0.77891825436409023"/>
        </c:manualLayout>
      </c:layout>
      <c:barChart>
        <c:barDir val="col"/>
        <c:grouping val="stacked"/>
        <c:ser>
          <c:idx val="0"/>
          <c:order val="0"/>
          <c:tx>
            <c:strRef>
              <c:f>Skládání!$K$94</c:f>
              <c:strCache>
                <c:ptCount val="1"/>
              </c:strCache>
            </c:strRef>
          </c:tx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Skládání!$K$96:$K$113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Skládání!$L$94</c:f>
              <c:strCache>
                <c:ptCount val="1"/>
              </c:strCache>
            </c:strRef>
          </c:tx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Skládání!$L$96:$L$113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Skládání!$M$94</c:f>
              <c:strCache>
                <c:ptCount val="1"/>
              </c:strCache>
            </c:strRef>
          </c:tx>
          <c:dLbls>
            <c:showSerName val="1"/>
          </c:dLbls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Skládání!$M$96:$M$113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Skládání!$N$94</c:f>
              <c:strCache>
                <c:ptCount val="1"/>
              </c:strCache>
            </c:strRef>
          </c:tx>
          <c:dLbls>
            <c:dLblPos val="ctr"/>
            <c:showSerName val="1"/>
          </c:dLbls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Skládání!$N$96:$N$113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Skládání!$O$94</c:f>
              <c:strCache>
                <c:ptCount val="1"/>
              </c:strCache>
            </c:strRef>
          </c:tx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Skládání!$O$96:$O$113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Skládání!$P$94</c:f>
              <c:strCache>
                <c:ptCount val="1"/>
              </c:strCache>
            </c:strRef>
          </c:tx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Skládání!$P$96:$P$113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55"/>
        <c:overlap val="100"/>
        <c:axId val="79096064"/>
        <c:axId val="70004736"/>
      </c:barChart>
      <c:catAx>
        <c:axId val="79096064"/>
        <c:scaling>
          <c:orientation val="minMax"/>
        </c:scaling>
        <c:axPos val="b"/>
        <c:numFmt formatCode="General" sourceLinked="1"/>
        <c:majorTickMark val="none"/>
        <c:tickLblPos val="nextTo"/>
        <c:crossAx val="70004736"/>
        <c:crosses val="autoZero"/>
        <c:auto val="1"/>
        <c:lblAlgn val="ctr"/>
        <c:lblOffset val="100"/>
      </c:catAx>
      <c:valAx>
        <c:axId val="70004736"/>
        <c:scaling>
          <c:orientation val="minMax"/>
        </c:scaling>
        <c:axPos val="l"/>
        <c:majorGridlines/>
        <c:numFmt formatCode="0.0&quot;ks&quot;" sourceLinked="1"/>
        <c:majorTickMark val="none"/>
        <c:tickLblPos val="nextTo"/>
        <c:crossAx val="790960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3401674" cy="6038850"/>
    <xdr:graphicFrame macro="">
      <xdr:nvGraphicFramePr>
        <xdr:cNvPr id="3" name="Graf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192124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401674" cy="56864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3192124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3401674" cy="56864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3192124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3401674" cy="56864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3192124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>
      <pane ySplit="10" topLeftCell="A11" activePane="bottomLeft" state="frozen"/>
      <selection pane="bottomLeft" activeCell="E11" sqref="E11"/>
    </sheetView>
  </sheetViews>
  <sheetFormatPr defaultRowHeight="15"/>
  <cols>
    <col min="1" max="1" width="3.85546875" customWidth="1"/>
    <col min="2" max="2" width="12.28515625" customWidth="1"/>
    <col min="3" max="3" width="12" bestFit="1" customWidth="1"/>
    <col min="4" max="4" width="4.140625" style="81" customWidth="1"/>
    <col min="5" max="5" width="15" bestFit="1" customWidth="1"/>
    <col min="6" max="6" width="17.5703125" bestFit="1" customWidth="1"/>
    <col min="10" max="10" width="18.140625" customWidth="1"/>
    <col min="11" max="11" width="10.7109375" bestFit="1" customWidth="1"/>
    <col min="12" max="12" width="11.85546875" bestFit="1" customWidth="1"/>
    <col min="13" max="13" width="11.42578125" bestFit="1" customWidth="1"/>
    <col min="14" max="14" width="11.28515625" bestFit="1" customWidth="1"/>
  </cols>
  <sheetData>
    <row r="1" spans="1:15" ht="21.75" thickBot="1">
      <c r="A1" s="306" t="str">
        <f>Lisování!F1</f>
        <v>Jablka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8"/>
    </row>
    <row r="2" spans="1:15" ht="15.75" thickBot="1"/>
    <row r="3" spans="1:15" ht="18.75" customHeight="1" thickBot="1">
      <c r="B3" s="316" t="s">
        <v>5</v>
      </c>
      <c r="C3" s="317"/>
      <c r="E3" s="309" t="s">
        <v>20</v>
      </c>
      <c r="F3" s="314" t="s">
        <v>9</v>
      </c>
      <c r="G3" s="309" t="s">
        <v>8</v>
      </c>
      <c r="H3" s="310"/>
      <c r="I3" s="37"/>
      <c r="J3" s="107" t="s">
        <v>19</v>
      </c>
      <c r="K3" s="90" t="s">
        <v>66</v>
      </c>
      <c r="L3" s="296" t="s">
        <v>11</v>
      </c>
      <c r="M3" s="297" t="s">
        <v>12</v>
      </c>
      <c r="N3" s="73" t="s">
        <v>24</v>
      </c>
    </row>
    <row r="4" spans="1:15" ht="24.75" thickBot="1">
      <c r="B4" s="17" t="s">
        <v>6</v>
      </c>
      <c r="C4" s="18" t="s">
        <v>7</v>
      </c>
      <c r="E4" s="313"/>
      <c r="F4" s="315"/>
      <c r="G4" s="51" t="s">
        <v>21</v>
      </c>
      <c r="H4" s="50" t="s">
        <v>22</v>
      </c>
      <c r="I4" s="37"/>
      <c r="J4" s="276" t="s">
        <v>32</v>
      </c>
      <c r="K4" s="78">
        <f>IF($E$5&gt;0,SUMIFS(Lisování!$H$11:$H$92,Lisování!$C$11:$C$92,$E$5),IF($F$5&gt;0,SUMIFS(Lisování!$H$11:$H$92,Lisování!$U$11:$U$92,$F$5),SUMIFS(Lisování!$H$11:$H$92,Lisování!$E$11:$E$92,"&gt;0")-(SUMIFS(Lisování!$H$11:$H$92,Lisování!$E$11:$E$92,"&lt;"&amp;$G$5)+SUMIFS(Lisování!$H$11:$H$92,Lisování!$E$11:$E$92,"&gt;"&amp;$H$5))))</f>
        <v>26</v>
      </c>
      <c r="L4" s="79">
        <f>IF($E$5&gt;0,SUMIFS(Lisování!$I$11:$I$92,Lisování!$C$11:$C$92,$E$5),IF($F$5&gt;0,SUMIFS(Lisování!$I$11:$I$92,Lisování!$U$11:$U$92,$F$5),SUMIFS(Lisování!$I$11:$I$92,Lisování!$E$11:$E$92,"&gt;0")-(SUMIFS(Lisování!$I$11:$I$92,Lisování!$E$11:$E$92,"&lt;"&amp;$G$5)+SUMIFS(Lisování!$I$11:$I$92,Lisování!$E$11:$E$92,"&gt;"&amp;$H$5))))</f>
        <v>5</v>
      </c>
      <c r="M4" s="80">
        <f>IF($E$5&gt;0,SUMIFS(Lisování!$J$11:$J$92,Lisování!$C$11:$C$92,$E$5),IF($F$5&gt;0,SUMIFS(Lisování!$J$11:$J$92,Lisování!$U$11:$U$92,$F$5),SUMIFS(Lisování!$J$11:$J$92,Lisování!$E$11:$E$92,"&gt;0")-(SUMIFS(Lisování!$J$11:$J$92,Lisování!$E$11:$E$92,"&lt;"&amp;$G$5)+SUMIFS(Lisování!$J$11:$J$92,Lisování!$E$11:$E$92,"&gt;"&amp;$H$5))))</f>
        <v>0</v>
      </c>
      <c r="N4" s="74">
        <f>SUM(K4:M4)</f>
        <v>31</v>
      </c>
    </row>
    <row r="5" spans="1:15" ht="29.25" thickBot="1">
      <c r="B5" s="65">
        <f>IF(N4=0," ",IF(K4&gt;0,SUM(L4:L7)/(SUM(K4:L4)/100),SUM(L5:L7)/(SUM(K5:L5)/100)))</f>
        <v>61.29032258064516</v>
      </c>
      <c r="C5" s="66">
        <f>IF(N4=0," ",IF(K4&gt;0,SUM(L4:M7)/(SUM(K4:L4)/100),SUM(L5:M7)/(SUM(K5:L5)/100)))</f>
        <v>112.90322580645162</v>
      </c>
      <c r="E5" s="291" t="s">
        <v>68</v>
      </c>
      <c r="F5" s="292"/>
      <c r="G5" s="293"/>
      <c r="H5" s="294"/>
      <c r="I5" s="37"/>
      <c r="J5" s="277" t="s">
        <v>33</v>
      </c>
      <c r="K5" s="69">
        <f>IF($E$5&gt;0,SUMIFS(Čištění!$G$11:$G$92,Čištění!$C$11:$C$92,$E$5),IF($F$5&gt;0,SUMIFS(Čištění!$G$11:$G$92,Čištění!$V$11:$V$92,$F$5),SUMIFS(Čištění!$G$11:$G$92,Čištění!$D$11:$D$92,"&gt;0")-(SUMIFS(Čištění!$G$11:$G$92,Čištění!$D$11:$D$92,"&lt;"&amp;$G$5)+SUMIFS(Čištění!$G$11:$G$92,Čištění!$D$11:$D$92,"&gt;"&amp;$H$5))))</f>
        <v>12</v>
      </c>
      <c r="L5" s="21">
        <f>IF($E$5&gt;0,SUMIFS(Čištění!$H$11:$H$92,Čištění!$C$11:$C$92,$E$5),IF($F$5&gt;0,SUMIFS(Čištění!$H$11:$H$92,Čištění!$V$11:$V$92,$F$5),SUMIFS(Čištění!$H$11:$H$92,Čištění!$D$11:$D$92,"&gt;0")-(SUMIFS(Čištění!$H$11:$H$92,Čištění!$D$11:$D$92,"&lt;"&amp;$G$5)+SUMIFS(Čištění!$H$11:$H$92,Čištění!$D$11:$D$92,"&gt;"&amp;$H$5))))</f>
        <v>2</v>
      </c>
      <c r="M5" s="71">
        <f>IF($E$5&gt;0,SUMIFS(Čištění!$I$11:$I$92,Čištění!$C$11:$C$92,$E$5),IF($F$5&gt;0,SUMIFS(Čištění!$I$11:$I$92,Čištění!$V$11:$V$92,$F$5),SUMIFS(Čištění!$I$11:$I$92,Čištění!$D$11:$D$92,"&gt;0")-(SUMIFS(Čištění!$I$11:$I$92,Čištění!$D$11:$D$92,"&lt;"&amp;$G$5)+SUMIFS(Čištění!$I$11:$I$92,Čištění!$D$11:$D$92,"&gt;"&amp;$H$5))))</f>
        <v>5</v>
      </c>
      <c r="N5" s="75">
        <f>SUM(K5:M5)</f>
        <v>19</v>
      </c>
    </row>
    <row r="6" spans="1:15">
      <c r="E6" s="42"/>
      <c r="F6" s="43"/>
      <c r="G6" s="44"/>
      <c r="H6" s="44"/>
      <c r="I6" s="37"/>
      <c r="J6" s="278" t="s">
        <v>37</v>
      </c>
      <c r="K6" s="69">
        <f>IF($E$5&gt;0,SUMIFS(Pískování!$G$11:$G$92,Pískování!$C$11:$C$92,$E$5),IF($F$5&gt;0,SUMIFS(Pískování!$G$11:$G$92,Pískování!$V$11:$V$92,$F$5),SUMIFS(Pískování!$G$11:$G$92,Pískování!$D$11:$D$92,"&gt;0")-(SUMIFS(Pískování!$G$11:$G$92,Pískování!$D$11:$D$92,"&lt;"&amp;$G$5)+SUMIFS(Pískování!$G$11:$G$92,Pískování!$D$11:$D$92,"&gt;"&amp;$H$5))))</f>
        <v>6</v>
      </c>
      <c r="L6" s="21">
        <f>IF($E$5&gt;0,SUMIFS(Pískování!$H$11:$H$92,Pískování!$C$11:$C$92,$E$5),IF($F$5&gt;0,SUMIFS(Pískování!$H$11:$H$92,Pískování!$V$11:$V$92,$F$5),SUMIFS(Pískování!$H$11:$H$92,Pískování!$D$11:$D$92,"&gt;0")-(SUMIFS(Pískování!$H$11:$H$92,Pískování!$D$11:$D$92,"&lt;"&amp;$G$5)+SUMIFS(Pískování!$H$11:$H$92,Pískování!$D$11:$D$92,"&gt;"&amp;$H$5))))</f>
        <v>7</v>
      </c>
      <c r="M6" s="71">
        <f>IF($E$5&gt;0,SUMIFS(Pískování!$I$11:$I$92,Pískování!$C$11:$C$92,$E$5),IF($F$5&gt;0,SUMIFS(Pískování!$I$11:$I$92,Pískování!$V$11:$V$92,$F$5),SUMIFS(Pískování!$I$11:$I$92,Pískování!$D$11:$D$92,"&gt;0")-(SUMIFS(Pískování!$I$11:$I$92,Pískování!$D$11:$D$92,"&lt;"&amp;$G$5)+SUMIFS(Pískování!$I$11:$I$92,Pískování!$D$11:$D$92,"&gt;"&amp;$H$5))))</f>
        <v>6</v>
      </c>
      <c r="N6" s="298">
        <f t="shared" ref="N6:N7" si="0">SUM(K6:M6)</f>
        <v>19</v>
      </c>
    </row>
    <row r="7" spans="1:15" ht="15.75" thickBot="1">
      <c r="E7" s="38"/>
      <c r="F7" s="38"/>
      <c r="G7" s="38"/>
      <c r="H7" s="12"/>
      <c r="I7" s="37"/>
      <c r="J7" s="279" t="s">
        <v>40</v>
      </c>
      <c r="K7" s="70">
        <f>IF($E$5&gt;0,SUMIFS(Skládání!$G$11:$G$92,Skládání!$C$11:$C$92,$E$5),IF($F$5&gt;0,SUMIFS(Skládání!$G$11:$G$92,Skládání!$V$11:$V$92,$F$5),SUMIFS(Skládání!$G$11:$G$92,Skládání!$D$11:$D$92,"&gt;0")-(SUMIFS(Skládání!$G$11:$G$92,Skládání!$D$11:$D$92,"&lt;"&amp;$G$5)+SUMIFS(Skládání!$G$11:$G$92,Skládání!$D$11:$D$92,"&gt;"&amp;$H$5))))</f>
        <v>4</v>
      </c>
      <c r="L7" s="41">
        <f>IF($E$5&gt;0,SUMIFS(Skládání!$H$11:$H$92,Skládání!$C$11:$C$92,$E$5),IF($F$5&gt;0,SUMIFS(Skládání!$H$11:$H$92,Skládání!$V$11:$V$92,$F$5),SUMIFS(Skládání!$H$11:$H$92,Skládání!$D$11:$D$92,"&gt;0")-(SUMIFS(Skládání!$H$11:$H$92,Skládání!$D$11:$D$92,"&lt;"&amp;$G$5)+SUMIFS(Skládání!$H$11:$H$92,Skládání!$D$11:$D$92,"&gt;"&amp;$H$5))))</f>
        <v>5</v>
      </c>
      <c r="M7" s="72">
        <f>IF($E$5&gt;0,SUMIFS(Skládání!$I$11:$I$92,Skládání!$C$11:$C$92,$E$5),IF($F$5&gt;0,SUMIFS(Skládání!$I$11:$I$92,Skládání!$V$11:$V$92,$F$5),SUMIFS(Skládání!$I$11:$I$92,Skládání!$D$11:$D$92,"&gt;0")-(SUMIFS(Skládání!$I$11:$I$92,Skládání!$D$11:$D$92,"&lt;"&amp;$G$5)+SUMIFS(Skládání!$I$11:$I$92,Skládání!$D$11:$D$92,"&gt;"&amp;$H$5))))</f>
        <v>5</v>
      </c>
      <c r="N7" s="76">
        <f t="shared" si="0"/>
        <v>14</v>
      </c>
    </row>
    <row r="8" spans="1:15" ht="15.75" thickBot="1">
      <c r="E8" s="38"/>
      <c r="F8" s="38"/>
      <c r="G8" s="38"/>
      <c r="H8" s="12"/>
      <c r="I8" s="37"/>
      <c r="N8" s="37"/>
      <c r="O8" s="46"/>
    </row>
    <row r="9" spans="1:15" ht="15.75" thickBot="1">
      <c r="E9" s="38"/>
      <c r="F9" s="38"/>
      <c r="G9" s="38"/>
      <c r="H9" s="12"/>
      <c r="I9" s="37"/>
      <c r="J9" s="311" t="s">
        <v>29</v>
      </c>
      <c r="K9" s="312"/>
      <c r="L9" s="55" t="s">
        <v>26</v>
      </c>
      <c r="M9" s="56" t="s">
        <v>27</v>
      </c>
      <c r="N9" s="37"/>
      <c r="O9" s="46"/>
    </row>
    <row r="10" spans="1:15" ht="15.75" thickBot="1">
      <c r="D10" s="68"/>
      <c r="E10" s="135" t="s">
        <v>20</v>
      </c>
      <c r="F10" s="136" t="s">
        <v>6</v>
      </c>
      <c r="G10" s="137" t="s">
        <v>7</v>
      </c>
      <c r="J10" s="52" t="s">
        <v>28</v>
      </c>
      <c r="K10" s="295">
        <v>0.7</v>
      </c>
      <c r="L10" s="53">
        <f>IF($E$5&gt;0,SUMIFS(Lisování!$D$11:$D$92,Lisování!$C$11:$C$92,$E$5),IF($F$5&gt;0,SUMIFS(Lisování!$D$11:$D$92,Lisování!$U$11:$U$92,$F$5),SUMIFS(Lisování!$D$11:$D$92,Lisování!$E$11:$E$92,"&gt;0")-(SUMIFS(Lisování!$D$11:$D$92,Lisování!$E$11:$E$92,"&lt;"&amp;$G$5)+SUMIFS(Lisování!$D$11:$D$92,Lisování!$E$11:$E$92,"&gt;"&amp;$H$5))))</f>
        <v>0</v>
      </c>
      <c r="M10" s="54">
        <f>K10*SUM(K4:M4)</f>
        <v>21.7</v>
      </c>
    </row>
    <row r="11" spans="1:15">
      <c r="D11" s="134">
        <v>1</v>
      </c>
      <c r="E11" s="282"/>
      <c r="F11" s="283"/>
      <c r="G11" s="284"/>
    </row>
    <row r="12" spans="1:15">
      <c r="D12" s="131">
        <v>2</v>
      </c>
      <c r="E12" s="285"/>
      <c r="F12" s="286"/>
      <c r="G12" s="287"/>
    </row>
    <row r="13" spans="1:15">
      <c r="D13" s="131">
        <v>3</v>
      </c>
      <c r="E13" s="285"/>
      <c r="F13" s="286"/>
      <c r="G13" s="287"/>
    </row>
    <row r="14" spans="1:15">
      <c r="D14" s="131">
        <v>4</v>
      </c>
      <c r="E14" s="285"/>
      <c r="F14" s="286"/>
      <c r="G14" s="287"/>
    </row>
    <row r="15" spans="1:15">
      <c r="D15" s="131">
        <v>5</v>
      </c>
      <c r="E15" s="285"/>
      <c r="F15" s="286"/>
      <c r="G15" s="287"/>
    </row>
    <row r="16" spans="1:15">
      <c r="D16" s="131">
        <v>6</v>
      </c>
      <c r="E16" s="285"/>
      <c r="F16" s="286"/>
      <c r="G16" s="287"/>
    </row>
    <row r="17" spans="4:7">
      <c r="D17" s="131">
        <v>7</v>
      </c>
      <c r="E17" s="285"/>
      <c r="F17" s="286"/>
      <c r="G17" s="287"/>
    </row>
    <row r="18" spans="4:7">
      <c r="D18" s="131">
        <v>8</v>
      </c>
      <c r="E18" s="285"/>
      <c r="F18" s="286"/>
      <c r="G18" s="287"/>
    </row>
    <row r="19" spans="4:7">
      <c r="D19" s="131">
        <v>9</v>
      </c>
      <c r="E19" s="285"/>
      <c r="F19" s="286"/>
      <c r="G19" s="287"/>
    </row>
    <row r="20" spans="4:7">
      <c r="D20" s="131">
        <v>10</v>
      </c>
      <c r="E20" s="285"/>
      <c r="F20" s="286"/>
      <c r="G20" s="287"/>
    </row>
    <row r="21" spans="4:7">
      <c r="D21" s="131">
        <v>11</v>
      </c>
      <c r="E21" s="285"/>
      <c r="F21" s="286"/>
      <c r="G21" s="287"/>
    </row>
    <row r="22" spans="4:7">
      <c r="D22" s="131">
        <v>12</v>
      </c>
      <c r="E22" s="285"/>
      <c r="F22" s="286"/>
      <c r="G22" s="287"/>
    </row>
    <row r="23" spans="4:7">
      <c r="D23" s="131">
        <v>13</v>
      </c>
      <c r="E23" s="285"/>
      <c r="F23" s="286"/>
      <c r="G23" s="287"/>
    </row>
    <row r="24" spans="4:7">
      <c r="D24" s="131">
        <v>14</v>
      </c>
      <c r="E24" s="285"/>
      <c r="F24" s="286"/>
      <c r="G24" s="287"/>
    </row>
    <row r="25" spans="4:7">
      <c r="D25" s="131">
        <v>15</v>
      </c>
      <c r="E25" s="285"/>
      <c r="F25" s="286"/>
      <c r="G25" s="287"/>
    </row>
    <row r="26" spans="4:7">
      <c r="D26" s="131">
        <v>16</v>
      </c>
      <c r="E26" s="285"/>
      <c r="F26" s="286"/>
      <c r="G26" s="287"/>
    </row>
    <row r="27" spans="4:7">
      <c r="D27" s="131">
        <v>17</v>
      </c>
      <c r="E27" s="285"/>
      <c r="F27" s="286"/>
      <c r="G27" s="287"/>
    </row>
    <row r="28" spans="4:7">
      <c r="D28" s="131">
        <v>18</v>
      </c>
      <c r="E28" s="285"/>
      <c r="F28" s="286"/>
      <c r="G28" s="287"/>
    </row>
    <row r="29" spans="4:7">
      <c r="D29" s="131">
        <v>19</v>
      </c>
      <c r="E29" s="285"/>
      <c r="F29" s="286"/>
      <c r="G29" s="287"/>
    </row>
    <row r="30" spans="4:7">
      <c r="D30" s="131">
        <v>20</v>
      </c>
      <c r="E30" s="285"/>
      <c r="F30" s="286"/>
      <c r="G30" s="287"/>
    </row>
    <row r="31" spans="4:7">
      <c r="D31" s="131">
        <v>21</v>
      </c>
      <c r="E31" s="285"/>
      <c r="F31" s="286"/>
      <c r="G31" s="287"/>
    </row>
    <row r="32" spans="4:7">
      <c r="D32" s="131">
        <v>22</v>
      </c>
      <c r="E32" s="285"/>
      <c r="F32" s="286"/>
      <c r="G32" s="287"/>
    </row>
    <row r="33" spans="4:7">
      <c r="D33" s="131">
        <v>23</v>
      </c>
      <c r="E33" s="285"/>
      <c r="F33" s="286"/>
      <c r="G33" s="287"/>
    </row>
    <row r="34" spans="4:7">
      <c r="D34" s="131">
        <v>24</v>
      </c>
      <c r="E34" s="285"/>
      <c r="F34" s="286"/>
      <c r="G34" s="287"/>
    </row>
    <row r="35" spans="4:7">
      <c r="D35" s="131">
        <v>25</v>
      </c>
      <c r="E35" s="285"/>
      <c r="F35" s="286"/>
      <c r="G35" s="287"/>
    </row>
    <row r="36" spans="4:7">
      <c r="D36" s="131">
        <v>26</v>
      </c>
      <c r="E36" s="285"/>
      <c r="F36" s="286"/>
      <c r="G36" s="287"/>
    </row>
    <row r="37" spans="4:7">
      <c r="D37" s="131">
        <v>27</v>
      </c>
      <c r="E37" s="285"/>
      <c r="F37" s="286"/>
      <c r="G37" s="287"/>
    </row>
    <row r="38" spans="4:7">
      <c r="D38" s="131">
        <v>28</v>
      </c>
      <c r="E38" s="285"/>
      <c r="F38" s="286"/>
      <c r="G38" s="287"/>
    </row>
    <row r="39" spans="4:7">
      <c r="D39" s="131">
        <v>29</v>
      </c>
      <c r="E39" s="285"/>
      <c r="F39" s="286"/>
      <c r="G39" s="287"/>
    </row>
    <row r="40" spans="4:7">
      <c r="D40" s="131">
        <v>30</v>
      </c>
      <c r="E40" s="285"/>
      <c r="F40" s="286"/>
      <c r="G40" s="287"/>
    </row>
    <row r="41" spans="4:7">
      <c r="D41" s="131">
        <v>31</v>
      </c>
      <c r="E41" s="285"/>
      <c r="F41" s="286"/>
      <c r="G41" s="287"/>
    </row>
    <row r="42" spans="4:7">
      <c r="D42" s="131">
        <v>32</v>
      </c>
      <c r="E42" s="285"/>
      <c r="F42" s="286"/>
      <c r="G42" s="287"/>
    </row>
    <row r="43" spans="4:7">
      <c r="D43" s="131">
        <v>33</v>
      </c>
      <c r="E43" s="285"/>
      <c r="F43" s="286"/>
      <c r="G43" s="287"/>
    </row>
    <row r="44" spans="4:7">
      <c r="D44" s="132">
        <v>34</v>
      </c>
      <c r="E44" s="285"/>
      <c r="F44" s="286"/>
      <c r="G44" s="287"/>
    </row>
    <row r="45" spans="4:7" ht="15.75" thickBot="1">
      <c r="D45" s="133">
        <v>35</v>
      </c>
      <c r="E45" s="288"/>
      <c r="F45" s="289"/>
      <c r="G45" s="290"/>
    </row>
  </sheetData>
  <sheetProtection sheet="1" objects="1" scenarios="1" formatCells="0" selectLockedCells="1"/>
  <mergeCells count="6">
    <mergeCell ref="A1:N1"/>
    <mergeCell ref="G3:H3"/>
    <mergeCell ref="J9:K9"/>
    <mergeCell ref="E3:E4"/>
    <mergeCell ref="F3:F4"/>
    <mergeCell ref="B3:C3"/>
  </mergeCells>
  <conditionalFormatting sqref="N5:N7">
    <cfRule type="expression" dxfId="54" priority="2">
      <formula>AND($K$4=N5)</formula>
    </cfRule>
    <cfRule type="cellIs" dxfId="53" priority="4" operator="greaterThan">
      <formula>$K$4</formula>
    </cfRule>
    <cfRule type="cellIs" dxfId="52" priority="5" operator="lessThan">
      <formula>$K$4</formula>
    </cfRule>
  </conditionalFormatting>
  <conditionalFormatting sqref="K4:N7">
    <cfRule type="cellIs" dxfId="51" priority="3" operator="equal">
      <formula>0</formula>
    </cfRule>
  </conditionalFormatting>
  <conditionalFormatting sqref="K4">
    <cfRule type="expression" dxfId="50" priority="1">
      <formula>OR(K4=N5,K4=N6,K4=N7)</formula>
    </cfRule>
  </conditionalFormatting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"/>
  <sheetViews>
    <sheetView workbookViewId="0">
      <selection sqref="A1:XFD1048576"/>
    </sheetView>
  </sheetViews>
  <sheetFormatPr defaultRowHeight="15"/>
  <sheetData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"/>
  <sheetViews>
    <sheetView workbookViewId="0"/>
  </sheetViews>
  <sheetFormatPr defaultRowHeight="15"/>
  <sheetData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"/>
  <sheetViews>
    <sheetView workbookViewId="0">
      <selection sqref="A1:XFD1048576"/>
    </sheetView>
  </sheetViews>
  <sheetFormatPr defaultRowHeight="15"/>
  <sheetData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"/>
  <sheetViews>
    <sheetView workbookViewId="0"/>
  </sheetViews>
  <sheetFormatPr defaultRowHeight="15"/>
  <sheetData/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"/>
  <sheetViews>
    <sheetView workbookViewId="0">
      <selection sqref="A1:XFD1048576"/>
    </sheetView>
  </sheetViews>
  <sheetFormatPr defaultRowHeight="1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>
      <pane ySplit="8" topLeftCell="A9" activePane="bottomLeft" state="frozen"/>
      <selection pane="bottomLeft" activeCell="A6" sqref="A6"/>
    </sheetView>
  </sheetViews>
  <sheetFormatPr defaultRowHeight="15"/>
  <cols>
    <col min="1" max="1" width="9.140625" style="228" bestFit="1" customWidth="1"/>
    <col min="2" max="2" width="8.42578125" style="228" bestFit="1" customWidth="1"/>
    <col min="3" max="4" width="7.7109375" style="228" customWidth="1"/>
    <col min="5" max="5" width="9" style="228" customWidth="1"/>
    <col min="6" max="6" width="1.7109375" style="228" customWidth="1"/>
    <col min="7" max="7" width="9.140625" style="228"/>
    <col min="8" max="10" width="7.7109375" style="228" customWidth="1"/>
    <col min="11" max="11" width="9" style="228" bestFit="1" customWidth="1"/>
    <col min="12" max="12" width="7.28515625" style="228" bestFit="1" customWidth="1"/>
    <col min="13" max="13" width="1.85546875" style="228" customWidth="1"/>
    <col min="14" max="14" width="9.140625" style="228"/>
    <col min="15" max="17" width="7.7109375" style="228" customWidth="1"/>
    <col min="18" max="18" width="9" style="228" bestFit="1" customWidth="1"/>
    <col min="19" max="19" width="7.28515625" style="228" bestFit="1" customWidth="1"/>
    <col min="20" max="20" width="1.85546875" style="228" customWidth="1"/>
    <col min="21" max="21" width="9.140625" style="228"/>
    <col min="22" max="24" width="7.7109375" style="228" customWidth="1"/>
    <col min="25" max="25" width="9" style="228" bestFit="1" customWidth="1"/>
    <col min="26" max="26" width="7.28515625" style="228" bestFit="1" customWidth="1"/>
    <col min="27" max="16384" width="9.140625" style="228"/>
  </cols>
  <sheetData>
    <row r="1" spans="1:26" s="229" customFormat="1" ht="24" thickBot="1">
      <c r="A1" s="318" t="str">
        <f>Lisování!F1</f>
        <v>Jablka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20"/>
    </row>
    <row r="2" spans="1:26" s="267" customFormat="1" ht="15.75" thickBot="1">
      <c r="A2" s="321" t="s">
        <v>62</v>
      </c>
      <c r="B2" s="322"/>
      <c r="C2" s="322"/>
      <c r="D2" s="322"/>
      <c r="E2" s="323"/>
      <c r="F2" s="266"/>
      <c r="G2" s="321" t="str">
        <f>A2</f>
        <v>Kontrola výkazu práce</v>
      </c>
      <c r="H2" s="322"/>
      <c r="I2" s="322"/>
      <c r="J2" s="322"/>
      <c r="K2" s="322"/>
      <c r="L2" s="323"/>
      <c r="N2" s="321" t="str">
        <f>A2</f>
        <v>Kontrola výkazu práce</v>
      </c>
      <c r="O2" s="322"/>
      <c r="P2" s="322"/>
      <c r="Q2" s="322"/>
      <c r="R2" s="322"/>
      <c r="S2" s="323"/>
      <c r="U2" s="321" t="str">
        <f>A2</f>
        <v>Kontrola výkazu práce</v>
      </c>
      <c r="V2" s="322"/>
      <c r="W2" s="322"/>
      <c r="X2" s="322"/>
      <c r="Y2" s="322"/>
      <c r="Z2" s="323"/>
    </row>
    <row r="3" spans="1:26" ht="15.75" thickBot="1"/>
    <row r="4" spans="1:26">
      <c r="A4" s="265" t="s">
        <v>8</v>
      </c>
      <c r="B4" s="327" t="s">
        <v>1</v>
      </c>
      <c r="C4" s="328"/>
    </row>
    <row r="5" spans="1:26" ht="15.75" thickBot="1">
      <c r="A5" s="264">
        <v>43101</v>
      </c>
      <c r="B5" s="329">
        <v>7</v>
      </c>
      <c r="C5" s="330"/>
    </row>
    <row r="6" spans="1:26" s="229" customFormat="1" ht="15.75" thickBot="1">
      <c r="A6" s="281"/>
      <c r="B6" s="43"/>
      <c r="C6" s="43"/>
    </row>
    <row r="7" spans="1:26" s="267" customFormat="1">
      <c r="A7" s="324" t="s">
        <v>32</v>
      </c>
      <c r="B7" s="325"/>
      <c r="C7" s="325"/>
      <c r="D7" s="325"/>
      <c r="E7" s="326"/>
      <c r="G7" s="324" t="s">
        <v>33</v>
      </c>
      <c r="H7" s="325"/>
      <c r="I7" s="325"/>
      <c r="J7" s="325"/>
      <c r="K7" s="325"/>
      <c r="L7" s="275"/>
      <c r="N7" s="324" t="s">
        <v>37</v>
      </c>
      <c r="O7" s="325"/>
      <c r="P7" s="325"/>
      <c r="Q7" s="325"/>
      <c r="R7" s="325"/>
      <c r="S7" s="326"/>
      <c r="U7" s="324" t="s">
        <v>40</v>
      </c>
      <c r="V7" s="325"/>
      <c r="W7" s="325"/>
      <c r="X7" s="325"/>
      <c r="Y7" s="325"/>
      <c r="Z7" s="326"/>
    </row>
    <row r="8" spans="1:26" s="263" customFormat="1" ht="23.25" thickBot="1">
      <c r="A8" s="268" t="s">
        <v>8</v>
      </c>
      <c r="B8" s="269" t="s">
        <v>2</v>
      </c>
      <c r="C8" s="270" t="s">
        <v>66</v>
      </c>
      <c r="D8" s="271" t="s">
        <v>11</v>
      </c>
      <c r="E8" s="272" t="s">
        <v>12</v>
      </c>
      <c r="G8" s="268" t="s">
        <v>8</v>
      </c>
      <c r="H8" s="269" t="s">
        <v>2</v>
      </c>
      <c r="I8" s="270" t="s">
        <v>66</v>
      </c>
      <c r="J8" s="271" t="s">
        <v>11</v>
      </c>
      <c r="K8" s="273" t="s">
        <v>12</v>
      </c>
      <c r="L8" s="274" t="s">
        <v>44</v>
      </c>
      <c r="N8" s="268" t="s">
        <v>8</v>
      </c>
      <c r="O8" s="269" t="s">
        <v>2</v>
      </c>
      <c r="P8" s="270" t="s">
        <v>66</v>
      </c>
      <c r="Q8" s="271" t="s">
        <v>11</v>
      </c>
      <c r="R8" s="273" t="s">
        <v>12</v>
      </c>
      <c r="S8" s="274" t="s">
        <v>44</v>
      </c>
      <c r="U8" s="268" t="s">
        <v>8</v>
      </c>
      <c r="V8" s="269" t="s">
        <v>2</v>
      </c>
      <c r="W8" s="270" t="s">
        <v>66</v>
      </c>
      <c r="X8" s="271" t="s">
        <v>11</v>
      </c>
      <c r="Y8" s="273" t="s">
        <v>12</v>
      </c>
      <c r="Z8" s="274" t="s">
        <v>44</v>
      </c>
    </row>
    <row r="9" spans="1:26">
      <c r="A9" s="232">
        <f>A5</f>
        <v>43101</v>
      </c>
      <c r="B9" s="230">
        <f>SUMIFS(Lisování!$G$11:$G$92,Lisování!$E$11:$E$92,$A9,Lisování!$F$11:$F$92,$B$5)</f>
        <v>2</v>
      </c>
      <c r="C9" s="231">
        <f>SUMIFS(Lisování!$H$11:$H$92,Lisování!$E$11:$E$92,$A9,Lisování!$F$11:$F$92,$B$5)</f>
        <v>14</v>
      </c>
      <c r="D9" s="231">
        <f>SUMIFS(Lisování!$I$11:$I$92,Lisování!$E$11:$E$92,$A9,Lisování!$F$11:$F$92,$B$5)</f>
        <v>5</v>
      </c>
      <c r="E9" s="231">
        <f>SUMIFS(Lisování!$J$11:$J$92,Lisování!$E$11:$E$92,$A9,Lisování!$F$11:$F$92,$B$5)</f>
        <v>0</v>
      </c>
      <c r="G9" s="232">
        <f>A9</f>
        <v>43101</v>
      </c>
      <c r="H9" s="228">
        <f>SUMIFS(Čištění!F$11:F$92,Čištění!$D$11:$D$92,$A9,Čištění!$E$11:$E$92,$B$5)</f>
        <v>7</v>
      </c>
      <c r="I9" s="231">
        <f>SUMIFS(Čištění!G$11:G$92,Čištění!$D$11:$D$92,$A9,Čištění!$E$11:$E$92,$B$5)</f>
        <v>12</v>
      </c>
      <c r="J9" s="231">
        <f>SUMIFS(Čištění!H$11:H$92,Čištění!$D$11:$D$92,$A9,Čištění!$E$11:$E$92,$B$5)</f>
        <v>2</v>
      </c>
      <c r="K9" s="231">
        <f>SUMIFS(Čištění!I$11:I$92,Čištění!$D$11:$D$92,$A9,Čištění!$E$11:$E$92,$B$5)</f>
        <v>5</v>
      </c>
      <c r="L9" s="231">
        <f>SUMIFS(Čištění!J$11:J$92,Čištění!$D$11:$D$92,$A9,Čištění!$E$11:$E$92,$B$5)</f>
        <v>0</v>
      </c>
      <c r="N9" s="232">
        <f>A9</f>
        <v>43101</v>
      </c>
      <c r="O9" s="233">
        <f>SUMIFS(Pískování!F$11:F$92,Pískování!$D$11:$D$92,$A9,Pískování!$E$11:$E$92,$B$5)</f>
        <v>2</v>
      </c>
      <c r="P9" s="231">
        <f>SUMIFS(Pískování!G$11:G$92,Pískování!$D$11:$D$92,$A9,Pískování!$E$11:$E$92,$B$5)</f>
        <v>4</v>
      </c>
      <c r="Q9" s="231">
        <f>SUMIFS(Pískování!H$11:H$92,Pískování!$D$11:$D$92,$A9,Pískování!$E$11:$E$92,$B$5)</f>
        <v>5</v>
      </c>
      <c r="R9" s="231">
        <f>SUMIFS(Pískování!I$11:I$92,Pískování!$D$11:$D$92,$A9,Pískování!$E$11:$E$92,$B$5)</f>
        <v>5</v>
      </c>
      <c r="S9" s="231">
        <f>SUMIFS(Pískování!J$11:J$92,Pískování!$D$11:$D$92,$A9,Pískování!$E$11:$E$92,$B$5)</f>
        <v>0</v>
      </c>
      <c r="U9" s="232">
        <f>A9</f>
        <v>43101</v>
      </c>
      <c r="V9" s="233">
        <f>SUMIFS(Skládání!F$11:F$92,Skládání!$D$11:$D$92,$A9,Skládání!$E$11:$E$92,$B$5)</f>
        <v>5</v>
      </c>
      <c r="W9" s="231">
        <f>SUMIFS(Skládání!G$11:G$92,Skládání!$D$11:$D$92,$A9,Skládání!$E$11:$E$92,$B$5)</f>
        <v>4</v>
      </c>
      <c r="X9" s="231">
        <f>SUMIFS(Skládání!H$11:H$92,Skládání!$D$11:$D$92,$A9,Skládání!$E$11:$E$92,$B$5)</f>
        <v>5</v>
      </c>
      <c r="Y9" s="231">
        <f>SUMIFS(Skládání!I$11:I$92,Skládání!$D$11:$D$92,$A9,Skládání!$E$11:$E$92,$B$5)</f>
        <v>5</v>
      </c>
      <c r="Z9" s="231">
        <f>SUMIFS(Skládání!J$11:J$92,Skládání!$D$11:$D$92,$A9,Skládání!$E$11:$E$92,$B$5)</f>
        <v>0</v>
      </c>
    </row>
    <row r="10" spans="1:26">
      <c r="A10" s="232">
        <f>A9+1</f>
        <v>43102</v>
      </c>
      <c r="B10" s="230">
        <f>SUMIFS(Lisování!$G$11:$G$92,Lisování!$E$11:$E$92,$A10,Lisování!$F$11:$F$92,$B$5)</f>
        <v>0</v>
      </c>
      <c r="C10" s="231">
        <f>SUMIFS(Lisování!$H$11:$H$92,Lisování!$E$11:$E$92,$A10,Lisování!$F$11:$F$92,$B$5)</f>
        <v>0</v>
      </c>
      <c r="D10" s="231">
        <f>SUMIFS(Lisování!$I$11:$I$92,Lisování!$E$11:$E$92,$A10,Lisování!$F$11:$F$92,$B$5)</f>
        <v>0</v>
      </c>
      <c r="E10" s="231">
        <f>SUMIFS(Lisování!$J$11:$J$92,Lisování!$E$11:$E$92,$A10,Lisování!$F$11:$F$92,$B$5)</f>
        <v>0</v>
      </c>
      <c r="G10" s="232">
        <f t="shared" ref="G10:G39" si="0">A10</f>
        <v>43102</v>
      </c>
      <c r="H10" s="228">
        <f>SUMIFS(Čištění!F$11:F$92,Čištění!$D$11:$D$92,$A10,Čištění!$E$11:$E$92,$B$5)</f>
        <v>0</v>
      </c>
      <c r="I10" s="231">
        <f>SUMIFS(Čištění!G$11:G$92,Čištění!$D$11:$D$92,$A10,Čištění!$E$11:$E$92,$B$5)</f>
        <v>0</v>
      </c>
      <c r="J10" s="231">
        <f>SUMIFS(Čištění!H$11:H$92,Čištění!$D$11:$D$92,$A10,Čištění!$E$11:$E$92,$B$5)</f>
        <v>0</v>
      </c>
      <c r="K10" s="231">
        <f>SUMIFS(Čištění!I$11:I$92,Čištění!$D$11:$D$92,$A10,Čištění!$E$11:$E$92,$B$5)</f>
        <v>0</v>
      </c>
      <c r="L10" s="231">
        <f>SUMIFS(Čištění!J$11:J$92,Čištění!$D$11:$D$92,$A10,Čištění!$E$11:$E$92,$B$5)</f>
        <v>0</v>
      </c>
      <c r="N10" s="232">
        <f t="shared" ref="N10:N39" si="1">A10</f>
        <v>43102</v>
      </c>
      <c r="O10" s="233">
        <f>SUMIFS(Pískování!F$11:F$92,Pískování!$D$11:$D$92,$A10,Pískování!$E$11:$E$92,$B$5)</f>
        <v>0</v>
      </c>
      <c r="P10" s="231">
        <f>SUMIFS(Pískování!G$11:G$92,Pískování!$D$11:$D$92,$A10,Pískování!$E$11:$E$92,$B$5)</f>
        <v>0</v>
      </c>
      <c r="Q10" s="231">
        <f>SUMIFS(Pískování!H$11:H$92,Pískování!$D$11:$D$92,$A10,Pískování!$E$11:$E$92,$B$5)</f>
        <v>0</v>
      </c>
      <c r="R10" s="231">
        <f>SUMIFS(Pískování!I$11:I$92,Pískování!$D$11:$D$92,$A10,Pískování!$E$11:$E$92,$B$5)</f>
        <v>0</v>
      </c>
      <c r="S10" s="231">
        <f>SUMIFS(Pískování!J$11:J$92,Pískování!$D$11:$D$92,$A10,Pískování!$E$11:$E$92,$B$5)</f>
        <v>0</v>
      </c>
      <c r="U10" s="232">
        <f t="shared" ref="U10:U39" si="2">A10</f>
        <v>43102</v>
      </c>
      <c r="V10" s="233">
        <f>SUMIFS(Skládání!F$11:F$92,Skládání!$D$11:$D$92,$A10,Skládání!$E$11:$E$92,$B$5)</f>
        <v>0</v>
      </c>
      <c r="W10" s="231">
        <f>SUMIFS(Skládání!G$11:G$92,Skládání!$D$11:$D$92,$A10,Skládání!$E$11:$E$92,$B$5)</f>
        <v>0</v>
      </c>
      <c r="X10" s="231">
        <f>SUMIFS(Skládání!H$11:H$92,Skládání!$D$11:$D$92,$A10,Skládání!$E$11:$E$92,$B$5)</f>
        <v>0</v>
      </c>
      <c r="Y10" s="231">
        <f>SUMIFS(Skládání!I$11:I$92,Skládání!$D$11:$D$92,$A10,Skládání!$E$11:$E$92,$B$5)</f>
        <v>0</v>
      </c>
      <c r="Z10" s="231">
        <f>SUMIFS(Skládání!J$11:J$92,Skládání!$D$11:$D$92,$A10,Skládání!$E$11:$E$92,$B$5)</f>
        <v>0</v>
      </c>
    </row>
    <row r="11" spans="1:26">
      <c r="A11" s="232">
        <f t="shared" ref="A11:A39" si="3">A10+1</f>
        <v>43103</v>
      </c>
      <c r="B11" s="230">
        <f>SUMIFS(Lisování!$G$11:$G$92,Lisování!$E$11:$E$92,$A11,Lisování!$F$11:$F$92,$B$5)</f>
        <v>0</v>
      </c>
      <c r="C11" s="231">
        <f>SUMIFS(Lisování!$H$11:$H$92,Lisování!$E$11:$E$92,$A11,Lisování!$F$11:$F$92,$B$5)</f>
        <v>0</v>
      </c>
      <c r="D11" s="231">
        <f>SUMIFS(Lisování!$I$11:$I$92,Lisování!$E$11:$E$92,$A11,Lisování!$F$11:$F$92,$B$5)</f>
        <v>0</v>
      </c>
      <c r="E11" s="231">
        <f>SUMIFS(Lisování!$J$11:$J$92,Lisování!$E$11:$E$92,$A11,Lisování!$F$11:$F$92,$B$5)</f>
        <v>0</v>
      </c>
      <c r="G11" s="232">
        <f t="shared" si="0"/>
        <v>43103</v>
      </c>
      <c r="H11" s="229">
        <f>SUMIFS(Čištění!F$11:F$92,Čištění!$D$11:$D$92,$A11,Čištění!$E$11:$E$92,$B$5)</f>
        <v>0</v>
      </c>
      <c r="I11" s="231">
        <f>SUMIFS(Čištění!G$11:G$92,Čištění!$D$11:$D$92,$A11,Čištění!$E$11:$E$92,$B$5)</f>
        <v>0</v>
      </c>
      <c r="J11" s="231">
        <f>SUMIFS(Čištění!H$11:H$92,Čištění!$D$11:$D$92,$A11,Čištění!$E$11:$E$92,$B$5)</f>
        <v>0</v>
      </c>
      <c r="K11" s="231">
        <f>SUMIFS(Čištění!I$11:I$92,Čištění!$D$11:$D$92,$A11,Čištění!$E$11:$E$92,$B$5)</f>
        <v>0</v>
      </c>
      <c r="L11" s="231">
        <f>SUMIFS(Čištění!J$11:J$92,Čištění!$D$11:$D$92,$A11,Čištění!$E$11:$E$92,$B$5)</f>
        <v>0</v>
      </c>
      <c r="N11" s="232">
        <f t="shared" si="1"/>
        <v>43103</v>
      </c>
      <c r="O11" s="233">
        <f>SUMIFS(Pískování!F$11:F$92,Pískování!$D$11:$D$92,$A11,Pískování!$E$11:$E$92,$B$5)</f>
        <v>0</v>
      </c>
      <c r="P11" s="231">
        <f>SUMIFS(Pískování!G$11:G$92,Pískování!$D$11:$D$92,$A11,Pískování!$E$11:$E$92,$B$5)</f>
        <v>0</v>
      </c>
      <c r="Q11" s="231">
        <f>SUMIFS(Pískování!H$11:H$92,Pískování!$D$11:$D$92,$A11,Pískování!$E$11:$E$92,$B$5)</f>
        <v>0</v>
      </c>
      <c r="R11" s="231">
        <f>SUMIFS(Pískování!I$11:I$92,Pískování!$D$11:$D$92,$A11,Pískování!$E$11:$E$92,$B$5)</f>
        <v>0</v>
      </c>
      <c r="S11" s="231">
        <f>SUMIFS(Pískování!J$11:J$92,Pískování!$D$11:$D$92,$A11,Pískování!$E$11:$E$92,$B$5)</f>
        <v>0</v>
      </c>
      <c r="U11" s="232">
        <f t="shared" si="2"/>
        <v>43103</v>
      </c>
      <c r="V11" s="233">
        <f>SUMIFS(Skládání!F$11:F$92,Skládání!$D$11:$D$92,$A11,Skládání!$E$11:$E$92,$B$5)</f>
        <v>0</v>
      </c>
      <c r="W11" s="231">
        <f>SUMIFS(Skládání!G$11:G$92,Skládání!$D$11:$D$92,$A11,Skládání!$E$11:$E$92,$B$5)</f>
        <v>0</v>
      </c>
      <c r="X11" s="231">
        <f>SUMIFS(Skládání!H$11:H$92,Skládání!$D$11:$D$92,$A11,Skládání!$E$11:$E$92,$B$5)</f>
        <v>0</v>
      </c>
      <c r="Y11" s="231">
        <f>SUMIFS(Skládání!I$11:I$92,Skládání!$D$11:$D$92,$A11,Skládání!$E$11:$E$92,$B$5)</f>
        <v>0</v>
      </c>
      <c r="Z11" s="231">
        <f>SUMIFS(Skládání!J$11:J$92,Skládání!$D$11:$D$92,$A11,Skládání!$E$11:$E$92,$B$5)</f>
        <v>0</v>
      </c>
    </row>
    <row r="12" spans="1:26">
      <c r="A12" s="232">
        <f t="shared" si="3"/>
        <v>43104</v>
      </c>
      <c r="B12" s="230">
        <f>SUMIFS(Lisování!$G$11:$G$92,Lisování!$E$11:$E$92,$A12,Lisování!$F$11:$F$92,$B$5)</f>
        <v>0</v>
      </c>
      <c r="C12" s="231">
        <f>SUMIFS(Lisování!$H$11:$H$92,Lisování!$E$11:$E$92,$A12,Lisování!$F$11:$F$92,$B$5)</f>
        <v>0</v>
      </c>
      <c r="D12" s="231">
        <f>SUMIFS(Lisování!$I$11:$I$92,Lisování!$E$11:$E$92,$A12,Lisování!$F$11:$F$92,$B$5)</f>
        <v>0</v>
      </c>
      <c r="E12" s="231">
        <f>SUMIFS(Lisování!$J$11:$J$92,Lisování!$E$11:$E$92,$A12,Lisování!$F$11:$F$92,$B$5)</f>
        <v>0</v>
      </c>
      <c r="G12" s="232">
        <f t="shared" si="0"/>
        <v>43104</v>
      </c>
      <c r="H12" s="229">
        <f>SUMIFS(Čištění!F$11:F$92,Čištění!$D$11:$D$92,$A12,Čištění!$E$11:$E$92,$B$5)</f>
        <v>0</v>
      </c>
      <c r="I12" s="231">
        <f>SUMIFS(Čištění!G$11:G$92,Čištění!$D$11:$D$92,$A12,Čištění!$E$11:$E$92,$B$5)</f>
        <v>0</v>
      </c>
      <c r="J12" s="231">
        <f>SUMIFS(Čištění!H$11:H$92,Čištění!$D$11:$D$92,$A12,Čištění!$E$11:$E$92,$B$5)</f>
        <v>0</v>
      </c>
      <c r="K12" s="231">
        <f>SUMIFS(Čištění!I$11:I$92,Čištění!$D$11:$D$92,$A12,Čištění!$E$11:$E$92,$B$5)</f>
        <v>0</v>
      </c>
      <c r="L12" s="231">
        <f>SUMIFS(Čištění!J$11:J$92,Čištění!$D$11:$D$92,$A12,Čištění!$E$11:$E$92,$B$5)</f>
        <v>0</v>
      </c>
      <c r="N12" s="232">
        <f t="shared" si="1"/>
        <v>43104</v>
      </c>
      <c r="O12" s="233">
        <f>SUMIFS(Pískování!F$11:F$92,Pískování!$D$11:$D$92,$A12,Pískování!$E$11:$E$92,$B$5)</f>
        <v>0</v>
      </c>
      <c r="P12" s="231">
        <f>SUMIFS(Pískování!G$11:G$92,Pískování!$D$11:$D$92,$A12,Pískování!$E$11:$E$92,$B$5)</f>
        <v>0</v>
      </c>
      <c r="Q12" s="231">
        <f>SUMIFS(Pískování!H$11:H$92,Pískování!$D$11:$D$92,$A12,Pískování!$E$11:$E$92,$B$5)</f>
        <v>0</v>
      </c>
      <c r="R12" s="231">
        <f>SUMIFS(Pískování!I$11:I$92,Pískování!$D$11:$D$92,$A12,Pískování!$E$11:$E$92,$B$5)</f>
        <v>0</v>
      </c>
      <c r="S12" s="231">
        <f>SUMIFS(Pískování!J$11:J$92,Pískování!$D$11:$D$92,$A12,Pískování!$E$11:$E$92,$B$5)</f>
        <v>0</v>
      </c>
      <c r="U12" s="232">
        <f t="shared" si="2"/>
        <v>43104</v>
      </c>
      <c r="V12" s="233">
        <f>SUMIFS(Skládání!F$11:F$92,Skládání!$D$11:$D$92,$A12,Skládání!$E$11:$E$92,$B$5)</f>
        <v>0</v>
      </c>
      <c r="W12" s="231">
        <f>SUMIFS(Skládání!G$11:G$92,Skládání!$D$11:$D$92,$A12,Skládání!$E$11:$E$92,$B$5)</f>
        <v>0</v>
      </c>
      <c r="X12" s="231">
        <f>SUMIFS(Skládání!H$11:H$92,Skládání!$D$11:$D$92,$A12,Skládání!$E$11:$E$92,$B$5)</f>
        <v>0</v>
      </c>
      <c r="Y12" s="231">
        <f>SUMIFS(Skládání!I$11:I$92,Skládání!$D$11:$D$92,$A12,Skládání!$E$11:$E$92,$B$5)</f>
        <v>0</v>
      </c>
      <c r="Z12" s="231">
        <f>SUMIFS(Skládání!J$11:J$92,Skládání!$D$11:$D$92,$A12,Skládání!$E$11:$E$92,$B$5)</f>
        <v>0</v>
      </c>
    </row>
    <row r="13" spans="1:26">
      <c r="A13" s="232">
        <f t="shared" si="3"/>
        <v>43105</v>
      </c>
      <c r="B13" s="230">
        <f>SUMIFS(Lisování!$G$11:$G$92,Lisování!$E$11:$E$92,$A13,Lisování!$F$11:$F$92,$B$5)</f>
        <v>0</v>
      </c>
      <c r="C13" s="231">
        <f>SUMIFS(Lisování!$H$11:$H$92,Lisování!$E$11:$E$92,$A13,Lisování!$F$11:$F$92,$B$5)</f>
        <v>0</v>
      </c>
      <c r="D13" s="231">
        <f>SUMIFS(Lisování!$I$11:$I$92,Lisování!$E$11:$E$92,$A13,Lisování!$F$11:$F$92,$B$5)</f>
        <v>0</v>
      </c>
      <c r="E13" s="231">
        <f>SUMIFS(Lisování!$J$11:$J$92,Lisování!$E$11:$E$92,$A13,Lisování!$F$11:$F$92,$B$5)</f>
        <v>0</v>
      </c>
      <c r="G13" s="232">
        <f t="shared" si="0"/>
        <v>43105</v>
      </c>
      <c r="H13" s="229">
        <f>SUMIFS(Čištění!F$11:F$92,Čištění!$D$11:$D$92,$A13,Čištění!$E$11:$E$92,$B$5)</f>
        <v>0</v>
      </c>
      <c r="I13" s="231">
        <f>SUMIFS(Čištění!G$11:G$92,Čištění!$D$11:$D$92,$A13,Čištění!$E$11:$E$92,$B$5)</f>
        <v>0</v>
      </c>
      <c r="J13" s="231">
        <f>SUMIFS(Čištění!H$11:H$92,Čištění!$D$11:$D$92,$A13,Čištění!$E$11:$E$92,$B$5)</f>
        <v>0</v>
      </c>
      <c r="K13" s="231">
        <f>SUMIFS(Čištění!I$11:I$92,Čištění!$D$11:$D$92,$A13,Čištění!$E$11:$E$92,$B$5)</f>
        <v>0</v>
      </c>
      <c r="L13" s="231">
        <f>SUMIFS(Čištění!J$11:J$92,Čištění!$D$11:$D$92,$A13,Čištění!$E$11:$E$92,$B$5)</f>
        <v>0</v>
      </c>
      <c r="N13" s="232">
        <f t="shared" si="1"/>
        <v>43105</v>
      </c>
      <c r="O13" s="233">
        <f>SUMIFS(Pískování!F$11:F$92,Pískování!$D$11:$D$92,$A13,Pískování!$E$11:$E$92,$B$5)</f>
        <v>0</v>
      </c>
      <c r="P13" s="231">
        <f>SUMIFS(Pískování!G$11:G$92,Pískování!$D$11:$D$92,$A13,Pískování!$E$11:$E$92,$B$5)</f>
        <v>0</v>
      </c>
      <c r="Q13" s="231">
        <f>SUMIFS(Pískování!H$11:H$92,Pískování!$D$11:$D$92,$A13,Pískování!$E$11:$E$92,$B$5)</f>
        <v>0</v>
      </c>
      <c r="R13" s="231">
        <f>SUMIFS(Pískování!I$11:I$92,Pískování!$D$11:$D$92,$A13,Pískování!$E$11:$E$92,$B$5)</f>
        <v>0</v>
      </c>
      <c r="S13" s="231">
        <f>SUMIFS(Pískování!J$11:J$92,Pískování!$D$11:$D$92,$A13,Pískování!$E$11:$E$92,$B$5)</f>
        <v>0</v>
      </c>
      <c r="U13" s="232">
        <f t="shared" si="2"/>
        <v>43105</v>
      </c>
      <c r="V13" s="233">
        <f>SUMIFS(Skládání!F$11:F$92,Skládání!$D$11:$D$92,$A13,Skládání!$E$11:$E$92,$B$5)</f>
        <v>0</v>
      </c>
      <c r="W13" s="231">
        <f>SUMIFS(Skládání!G$11:G$92,Skládání!$D$11:$D$92,$A13,Skládání!$E$11:$E$92,$B$5)</f>
        <v>0</v>
      </c>
      <c r="X13" s="231">
        <f>SUMIFS(Skládání!H$11:H$92,Skládání!$D$11:$D$92,$A13,Skládání!$E$11:$E$92,$B$5)</f>
        <v>0</v>
      </c>
      <c r="Y13" s="231">
        <f>SUMIFS(Skládání!I$11:I$92,Skládání!$D$11:$D$92,$A13,Skládání!$E$11:$E$92,$B$5)</f>
        <v>0</v>
      </c>
      <c r="Z13" s="231">
        <f>SUMIFS(Skládání!J$11:J$92,Skládání!$D$11:$D$92,$A13,Skládání!$E$11:$E$92,$B$5)</f>
        <v>0</v>
      </c>
    </row>
    <row r="14" spans="1:26">
      <c r="A14" s="232">
        <f t="shared" si="3"/>
        <v>43106</v>
      </c>
      <c r="B14" s="230">
        <f>SUMIFS(Lisování!$G$11:$G$92,Lisování!$E$11:$E$92,$A14,Lisování!$F$11:$F$92,$B$5)</f>
        <v>0</v>
      </c>
      <c r="C14" s="231">
        <f>SUMIFS(Lisování!$H$11:$H$92,Lisování!$E$11:$E$92,$A14,Lisování!$F$11:$F$92,$B$5)</f>
        <v>0</v>
      </c>
      <c r="D14" s="231">
        <f>SUMIFS(Lisování!$I$11:$I$92,Lisování!$E$11:$E$92,$A14,Lisování!$F$11:$F$92,$B$5)</f>
        <v>0</v>
      </c>
      <c r="E14" s="231">
        <f>SUMIFS(Lisování!$J$11:$J$92,Lisování!$E$11:$E$92,$A14,Lisování!$F$11:$F$92,$B$5)</f>
        <v>0</v>
      </c>
      <c r="G14" s="232">
        <f t="shared" si="0"/>
        <v>43106</v>
      </c>
      <c r="H14" s="229">
        <f>SUMIFS(Čištění!F$11:F$92,Čištění!$D$11:$D$92,$A14,Čištění!$E$11:$E$92,$B$5)</f>
        <v>0</v>
      </c>
      <c r="I14" s="231">
        <f>SUMIFS(Čištění!G$11:G$92,Čištění!$D$11:$D$92,$A14,Čištění!$E$11:$E$92,$B$5)</f>
        <v>0</v>
      </c>
      <c r="J14" s="231">
        <f>SUMIFS(Čištění!H$11:H$92,Čištění!$D$11:$D$92,$A14,Čištění!$E$11:$E$92,$B$5)</f>
        <v>0</v>
      </c>
      <c r="K14" s="231">
        <f>SUMIFS(Čištění!I$11:I$92,Čištění!$D$11:$D$92,$A14,Čištění!$E$11:$E$92,$B$5)</f>
        <v>0</v>
      </c>
      <c r="L14" s="231">
        <f>SUMIFS(Čištění!J$11:J$92,Čištění!$D$11:$D$92,$A14,Čištění!$E$11:$E$92,$B$5)</f>
        <v>0</v>
      </c>
      <c r="N14" s="232">
        <f t="shared" si="1"/>
        <v>43106</v>
      </c>
      <c r="O14" s="233">
        <f>SUMIFS(Pískování!F$11:F$92,Pískování!$D$11:$D$92,$A14,Pískování!$E$11:$E$92,$B$5)</f>
        <v>0</v>
      </c>
      <c r="P14" s="231">
        <f>SUMIFS(Pískování!G$11:G$92,Pískování!$D$11:$D$92,$A14,Pískování!$E$11:$E$92,$B$5)</f>
        <v>0</v>
      </c>
      <c r="Q14" s="231">
        <f>SUMIFS(Pískování!H$11:H$92,Pískování!$D$11:$D$92,$A14,Pískování!$E$11:$E$92,$B$5)</f>
        <v>0</v>
      </c>
      <c r="R14" s="231">
        <f>SUMIFS(Pískování!I$11:I$92,Pískování!$D$11:$D$92,$A14,Pískování!$E$11:$E$92,$B$5)</f>
        <v>0</v>
      </c>
      <c r="S14" s="231">
        <f>SUMIFS(Pískování!J$11:J$92,Pískování!$D$11:$D$92,$A14,Pískování!$E$11:$E$92,$B$5)</f>
        <v>0</v>
      </c>
      <c r="U14" s="232">
        <f t="shared" si="2"/>
        <v>43106</v>
      </c>
      <c r="V14" s="233">
        <f>SUMIFS(Skládání!F$11:F$92,Skládání!$D$11:$D$92,$A14,Skládání!$E$11:$E$92,$B$5)</f>
        <v>0</v>
      </c>
      <c r="W14" s="231">
        <f>SUMIFS(Skládání!G$11:G$92,Skládání!$D$11:$D$92,$A14,Skládání!$E$11:$E$92,$B$5)</f>
        <v>0</v>
      </c>
      <c r="X14" s="231">
        <f>SUMIFS(Skládání!H$11:H$92,Skládání!$D$11:$D$92,$A14,Skládání!$E$11:$E$92,$B$5)</f>
        <v>0</v>
      </c>
      <c r="Y14" s="231">
        <f>SUMIFS(Skládání!I$11:I$92,Skládání!$D$11:$D$92,$A14,Skládání!$E$11:$E$92,$B$5)</f>
        <v>0</v>
      </c>
      <c r="Z14" s="231">
        <f>SUMIFS(Skládání!J$11:J$92,Skládání!$D$11:$D$92,$A14,Skládání!$E$11:$E$92,$B$5)</f>
        <v>0</v>
      </c>
    </row>
    <row r="15" spans="1:26">
      <c r="A15" s="232">
        <f t="shared" si="3"/>
        <v>43107</v>
      </c>
      <c r="B15" s="230">
        <f>SUMIFS(Lisování!$G$11:$G$92,Lisování!$E$11:$E$92,$A15,Lisování!$F$11:$F$92,$B$5)</f>
        <v>0</v>
      </c>
      <c r="C15" s="231">
        <f>SUMIFS(Lisování!$H$11:$H$92,Lisování!$E$11:$E$92,$A15,Lisování!$F$11:$F$92,$B$5)</f>
        <v>0</v>
      </c>
      <c r="D15" s="231">
        <f>SUMIFS(Lisování!$I$11:$I$92,Lisování!$E$11:$E$92,$A15,Lisování!$F$11:$F$92,$B$5)</f>
        <v>0</v>
      </c>
      <c r="E15" s="231">
        <f>SUMIFS(Lisování!$J$11:$J$92,Lisování!$E$11:$E$92,$A15,Lisování!$F$11:$F$92,$B$5)</f>
        <v>0</v>
      </c>
      <c r="G15" s="232">
        <f t="shared" si="0"/>
        <v>43107</v>
      </c>
      <c r="H15" s="229">
        <f>SUMIFS(Čištění!F$11:F$92,Čištění!$D$11:$D$92,$A15,Čištění!$E$11:$E$92,$B$5)</f>
        <v>0</v>
      </c>
      <c r="I15" s="231">
        <f>SUMIFS(Čištění!G$11:G$92,Čištění!$D$11:$D$92,$A15,Čištění!$E$11:$E$92,$B$5)</f>
        <v>0</v>
      </c>
      <c r="J15" s="231">
        <f>SUMIFS(Čištění!H$11:H$92,Čištění!$D$11:$D$92,$A15,Čištění!$E$11:$E$92,$B$5)</f>
        <v>0</v>
      </c>
      <c r="K15" s="231">
        <f>SUMIFS(Čištění!I$11:I$92,Čištění!$D$11:$D$92,$A15,Čištění!$E$11:$E$92,$B$5)</f>
        <v>0</v>
      </c>
      <c r="L15" s="231">
        <f>SUMIFS(Čištění!J$11:J$92,Čištění!$D$11:$D$92,$A15,Čištění!$E$11:$E$92,$B$5)</f>
        <v>0</v>
      </c>
      <c r="N15" s="232">
        <f t="shared" si="1"/>
        <v>43107</v>
      </c>
      <c r="O15" s="233">
        <f>SUMIFS(Pískování!F$11:F$92,Pískování!$D$11:$D$92,$A15,Pískování!$E$11:$E$92,$B$5)</f>
        <v>0</v>
      </c>
      <c r="P15" s="231">
        <f>SUMIFS(Pískování!G$11:G$92,Pískování!$D$11:$D$92,$A15,Pískování!$E$11:$E$92,$B$5)</f>
        <v>0</v>
      </c>
      <c r="Q15" s="231">
        <f>SUMIFS(Pískování!H$11:H$92,Pískování!$D$11:$D$92,$A15,Pískování!$E$11:$E$92,$B$5)</f>
        <v>0</v>
      </c>
      <c r="R15" s="231">
        <f>SUMIFS(Pískování!I$11:I$92,Pískování!$D$11:$D$92,$A15,Pískování!$E$11:$E$92,$B$5)</f>
        <v>0</v>
      </c>
      <c r="S15" s="231">
        <f>SUMIFS(Pískování!J$11:J$92,Pískování!$D$11:$D$92,$A15,Pískování!$E$11:$E$92,$B$5)</f>
        <v>0</v>
      </c>
      <c r="U15" s="232">
        <f t="shared" si="2"/>
        <v>43107</v>
      </c>
      <c r="V15" s="233">
        <f>SUMIFS(Skládání!F$11:F$92,Skládání!$D$11:$D$92,$A15,Skládání!$E$11:$E$92,$B$5)</f>
        <v>0</v>
      </c>
      <c r="W15" s="231">
        <f>SUMIFS(Skládání!G$11:G$92,Skládání!$D$11:$D$92,$A15,Skládání!$E$11:$E$92,$B$5)</f>
        <v>0</v>
      </c>
      <c r="X15" s="231">
        <f>SUMIFS(Skládání!H$11:H$92,Skládání!$D$11:$D$92,$A15,Skládání!$E$11:$E$92,$B$5)</f>
        <v>0</v>
      </c>
      <c r="Y15" s="231">
        <f>SUMIFS(Skládání!I$11:I$92,Skládání!$D$11:$D$92,$A15,Skládání!$E$11:$E$92,$B$5)</f>
        <v>0</v>
      </c>
      <c r="Z15" s="231">
        <f>SUMIFS(Skládání!J$11:J$92,Skládání!$D$11:$D$92,$A15,Skládání!$E$11:$E$92,$B$5)</f>
        <v>0</v>
      </c>
    </row>
    <row r="16" spans="1:26">
      <c r="A16" s="232">
        <f t="shared" si="3"/>
        <v>43108</v>
      </c>
      <c r="B16" s="230">
        <f>SUMIFS(Lisování!$G$11:$G$92,Lisování!$E$11:$E$92,$A16,Lisování!$F$11:$F$92,$B$5)</f>
        <v>0</v>
      </c>
      <c r="C16" s="231">
        <f>SUMIFS(Lisování!$H$11:$H$92,Lisování!$E$11:$E$92,$A16,Lisování!$F$11:$F$92,$B$5)</f>
        <v>0</v>
      </c>
      <c r="D16" s="231">
        <f>SUMIFS(Lisování!$I$11:$I$92,Lisování!$E$11:$E$92,$A16,Lisování!$F$11:$F$92,$B$5)</f>
        <v>0</v>
      </c>
      <c r="E16" s="231">
        <f>SUMIFS(Lisování!$J$11:$J$92,Lisování!$E$11:$E$92,$A16,Lisování!$F$11:$F$92,$B$5)</f>
        <v>0</v>
      </c>
      <c r="G16" s="232">
        <f t="shared" si="0"/>
        <v>43108</v>
      </c>
      <c r="H16" s="229">
        <f>SUMIFS(Čištění!F$11:F$92,Čištění!$D$11:$D$92,$A16,Čištění!$E$11:$E$92,$B$5)</f>
        <v>0</v>
      </c>
      <c r="I16" s="231">
        <f>SUMIFS(Čištění!G$11:G$92,Čištění!$D$11:$D$92,$A16,Čištění!$E$11:$E$92,$B$5)</f>
        <v>0</v>
      </c>
      <c r="J16" s="231">
        <f>SUMIFS(Čištění!H$11:H$92,Čištění!$D$11:$D$92,$A16,Čištění!$E$11:$E$92,$B$5)</f>
        <v>0</v>
      </c>
      <c r="K16" s="231">
        <f>SUMIFS(Čištění!I$11:I$92,Čištění!$D$11:$D$92,$A16,Čištění!$E$11:$E$92,$B$5)</f>
        <v>0</v>
      </c>
      <c r="L16" s="231">
        <f>SUMIFS(Čištění!J$11:J$92,Čištění!$D$11:$D$92,$A16,Čištění!$E$11:$E$92,$B$5)</f>
        <v>0</v>
      </c>
      <c r="N16" s="232">
        <f t="shared" si="1"/>
        <v>43108</v>
      </c>
      <c r="O16" s="233">
        <f>SUMIFS(Pískování!F$11:F$92,Pískování!$D$11:$D$92,$A16,Pískování!$E$11:$E$92,$B$5)</f>
        <v>0</v>
      </c>
      <c r="P16" s="231">
        <f>SUMIFS(Pískování!G$11:G$92,Pískování!$D$11:$D$92,$A16,Pískování!$E$11:$E$92,$B$5)</f>
        <v>0</v>
      </c>
      <c r="Q16" s="231">
        <f>SUMIFS(Pískování!H$11:H$92,Pískování!$D$11:$D$92,$A16,Pískování!$E$11:$E$92,$B$5)</f>
        <v>0</v>
      </c>
      <c r="R16" s="231">
        <f>SUMIFS(Pískování!I$11:I$92,Pískování!$D$11:$D$92,$A16,Pískování!$E$11:$E$92,$B$5)</f>
        <v>0</v>
      </c>
      <c r="S16" s="231">
        <f>SUMIFS(Pískování!J$11:J$92,Pískování!$D$11:$D$92,$A16,Pískování!$E$11:$E$92,$B$5)</f>
        <v>0</v>
      </c>
      <c r="U16" s="232">
        <f t="shared" si="2"/>
        <v>43108</v>
      </c>
      <c r="V16" s="233">
        <f>SUMIFS(Skládání!F$11:F$92,Skládání!$D$11:$D$92,$A16,Skládání!$E$11:$E$92,$B$5)</f>
        <v>0</v>
      </c>
      <c r="W16" s="231">
        <f>SUMIFS(Skládání!G$11:G$92,Skládání!$D$11:$D$92,$A16,Skládání!$E$11:$E$92,$B$5)</f>
        <v>0</v>
      </c>
      <c r="X16" s="231">
        <f>SUMIFS(Skládání!H$11:H$92,Skládání!$D$11:$D$92,$A16,Skládání!$E$11:$E$92,$B$5)</f>
        <v>0</v>
      </c>
      <c r="Y16" s="231">
        <f>SUMIFS(Skládání!I$11:I$92,Skládání!$D$11:$D$92,$A16,Skládání!$E$11:$E$92,$B$5)</f>
        <v>0</v>
      </c>
      <c r="Z16" s="231">
        <f>SUMIFS(Skládání!J$11:J$92,Skládání!$D$11:$D$92,$A16,Skládání!$E$11:$E$92,$B$5)</f>
        <v>0</v>
      </c>
    </row>
    <row r="17" spans="1:26">
      <c r="A17" s="232">
        <f t="shared" si="3"/>
        <v>43109</v>
      </c>
      <c r="B17" s="230">
        <f>SUMIFS(Lisování!$G$11:$G$92,Lisování!$E$11:$E$92,$A17,Lisování!$F$11:$F$92,$B$5)</f>
        <v>0</v>
      </c>
      <c r="C17" s="231">
        <f>SUMIFS(Lisování!$H$11:$H$92,Lisování!$E$11:$E$92,$A17,Lisování!$F$11:$F$92,$B$5)</f>
        <v>0</v>
      </c>
      <c r="D17" s="231">
        <f>SUMIFS(Lisování!$I$11:$I$92,Lisování!$E$11:$E$92,$A17,Lisování!$F$11:$F$92,$B$5)</f>
        <v>0</v>
      </c>
      <c r="E17" s="231">
        <f>SUMIFS(Lisování!$J$11:$J$92,Lisování!$E$11:$E$92,$A17,Lisování!$F$11:$F$92,$B$5)</f>
        <v>0</v>
      </c>
      <c r="G17" s="232">
        <f t="shared" si="0"/>
        <v>43109</v>
      </c>
      <c r="H17" s="229">
        <f>SUMIFS(Čištění!F$11:F$92,Čištění!$D$11:$D$92,$A17,Čištění!$E$11:$E$92,$B$5)</f>
        <v>0</v>
      </c>
      <c r="I17" s="231">
        <f>SUMIFS(Čištění!G$11:G$92,Čištění!$D$11:$D$92,$A17,Čištění!$E$11:$E$92,$B$5)</f>
        <v>0</v>
      </c>
      <c r="J17" s="231">
        <f>SUMIFS(Čištění!H$11:H$92,Čištění!$D$11:$D$92,$A17,Čištění!$E$11:$E$92,$B$5)</f>
        <v>0</v>
      </c>
      <c r="K17" s="231">
        <f>SUMIFS(Čištění!I$11:I$92,Čištění!$D$11:$D$92,$A17,Čištění!$E$11:$E$92,$B$5)</f>
        <v>0</v>
      </c>
      <c r="L17" s="231">
        <f>SUMIFS(Čištění!J$11:J$92,Čištění!$D$11:$D$92,$A17,Čištění!$E$11:$E$92,$B$5)</f>
        <v>0</v>
      </c>
      <c r="N17" s="232">
        <f t="shared" si="1"/>
        <v>43109</v>
      </c>
      <c r="O17" s="233">
        <f>SUMIFS(Pískování!F$11:F$92,Pískování!$D$11:$D$92,$A17,Pískování!$E$11:$E$92,$B$5)</f>
        <v>0</v>
      </c>
      <c r="P17" s="231">
        <f>SUMIFS(Pískování!G$11:G$92,Pískování!$D$11:$D$92,$A17,Pískování!$E$11:$E$92,$B$5)</f>
        <v>0</v>
      </c>
      <c r="Q17" s="231">
        <f>SUMIFS(Pískování!H$11:H$92,Pískování!$D$11:$D$92,$A17,Pískování!$E$11:$E$92,$B$5)</f>
        <v>0</v>
      </c>
      <c r="R17" s="231">
        <f>SUMIFS(Pískování!I$11:I$92,Pískování!$D$11:$D$92,$A17,Pískování!$E$11:$E$92,$B$5)</f>
        <v>0</v>
      </c>
      <c r="S17" s="231">
        <f>SUMIFS(Pískování!J$11:J$92,Pískování!$D$11:$D$92,$A17,Pískování!$E$11:$E$92,$B$5)</f>
        <v>0</v>
      </c>
      <c r="U17" s="232">
        <f t="shared" si="2"/>
        <v>43109</v>
      </c>
      <c r="V17" s="233">
        <f>SUMIFS(Skládání!F$11:F$92,Skládání!$D$11:$D$92,$A17,Skládání!$E$11:$E$92,$B$5)</f>
        <v>0</v>
      </c>
      <c r="W17" s="231">
        <f>SUMIFS(Skládání!G$11:G$92,Skládání!$D$11:$D$92,$A17,Skládání!$E$11:$E$92,$B$5)</f>
        <v>0</v>
      </c>
      <c r="X17" s="231">
        <f>SUMIFS(Skládání!H$11:H$92,Skládání!$D$11:$D$92,$A17,Skládání!$E$11:$E$92,$B$5)</f>
        <v>0</v>
      </c>
      <c r="Y17" s="231">
        <f>SUMIFS(Skládání!I$11:I$92,Skládání!$D$11:$D$92,$A17,Skládání!$E$11:$E$92,$B$5)</f>
        <v>0</v>
      </c>
      <c r="Z17" s="231">
        <f>SUMIFS(Skládání!J$11:J$92,Skládání!$D$11:$D$92,$A17,Skládání!$E$11:$E$92,$B$5)</f>
        <v>0</v>
      </c>
    </row>
    <row r="18" spans="1:26">
      <c r="A18" s="232">
        <f t="shared" si="3"/>
        <v>43110</v>
      </c>
      <c r="B18" s="230">
        <f>SUMIFS(Lisování!$G$11:$G$92,Lisování!$E$11:$E$92,$A18,Lisování!$F$11:$F$92,$B$5)</f>
        <v>0</v>
      </c>
      <c r="C18" s="231">
        <f>SUMIFS(Lisování!$H$11:$H$92,Lisování!$E$11:$E$92,$A18,Lisování!$F$11:$F$92,$B$5)</f>
        <v>0</v>
      </c>
      <c r="D18" s="231">
        <f>SUMIFS(Lisování!$I$11:$I$92,Lisování!$E$11:$E$92,$A18,Lisování!$F$11:$F$92,$B$5)</f>
        <v>0</v>
      </c>
      <c r="E18" s="231">
        <f>SUMIFS(Lisování!$J$11:$J$92,Lisování!$E$11:$E$92,$A18,Lisování!$F$11:$F$92,$B$5)</f>
        <v>0</v>
      </c>
      <c r="G18" s="232">
        <f t="shared" si="0"/>
        <v>43110</v>
      </c>
      <c r="H18" s="229">
        <f>SUMIFS(Čištění!F$11:F$92,Čištění!$D$11:$D$92,$A18,Čištění!$E$11:$E$92,$B$5)</f>
        <v>0</v>
      </c>
      <c r="I18" s="231">
        <f>SUMIFS(Čištění!G$11:G$92,Čištění!$D$11:$D$92,$A18,Čištění!$E$11:$E$92,$B$5)</f>
        <v>0</v>
      </c>
      <c r="J18" s="231">
        <f>SUMIFS(Čištění!H$11:H$92,Čištění!$D$11:$D$92,$A18,Čištění!$E$11:$E$92,$B$5)</f>
        <v>0</v>
      </c>
      <c r="K18" s="231">
        <f>SUMIFS(Čištění!I$11:I$92,Čištění!$D$11:$D$92,$A18,Čištění!$E$11:$E$92,$B$5)</f>
        <v>0</v>
      </c>
      <c r="L18" s="231">
        <f>SUMIFS(Čištění!J$11:J$92,Čištění!$D$11:$D$92,$A18,Čištění!$E$11:$E$92,$B$5)</f>
        <v>0</v>
      </c>
      <c r="N18" s="232">
        <f t="shared" si="1"/>
        <v>43110</v>
      </c>
      <c r="O18" s="233">
        <f>SUMIFS(Pískování!F$11:F$92,Pískování!$D$11:$D$92,$A18,Pískování!$E$11:$E$92,$B$5)</f>
        <v>0</v>
      </c>
      <c r="P18" s="231">
        <f>SUMIFS(Pískování!G$11:G$92,Pískování!$D$11:$D$92,$A18,Pískování!$E$11:$E$92,$B$5)</f>
        <v>0</v>
      </c>
      <c r="Q18" s="231">
        <f>SUMIFS(Pískování!H$11:H$92,Pískování!$D$11:$D$92,$A18,Pískování!$E$11:$E$92,$B$5)</f>
        <v>0</v>
      </c>
      <c r="R18" s="231">
        <f>SUMIFS(Pískování!I$11:I$92,Pískování!$D$11:$D$92,$A18,Pískování!$E$11:$E$92,$B$5)</f>
        <v>0</v>
      </c>
      <c r="S18" s="231">
        <f>SUMIFS(Pískování!J$11:J$92,Pískování!$D$11:$D$92,$A18,Pískování!$E$11:$E$92,$B$5)</f>
        <v>0</v>
      </c>
      <c r="U18" s="232">
        <f t="shared" si="2"/>
        <v>43110</v>
      </c>
      <c r="V18" s="233">
        <f>SUMIFS(Skládání!F$11:F$92,Skládání!$D$11:$D$92,$A18,Skládání!$E$11:$E$92,$B$5)</f>
        <v>0</v>
      </c>
      <c r="W18" s="231">
        <f>SUMIFS(Skládání!G$11:G$92,Skládání!$D$11:$D$92,$A18,Skládání!$E$11:$E$92,$B$5)</f>
        <v>0</v>
      </c>
      <c r="X18" s="231">
        <f>SUMIFS(Skládání!H$11:H$92,Skládání!$D$11:$D$92,$A18,Skládání!$E$11:$E$92,$B$5)</f>
        <v>0</v>
      </c>
      <c r="Y18" s="231">
        <f>SUMIFS(Skládání!I$11:I$92,Skládání!$D$11:$D$92,$A18,Skládání!$E$11:$E$92,$B$5)</f>
        <v>0</v>
      </c>
      <c r="Z18" s="231">
        <f>SUMIFS(Skládání!J$11:J$92,Skládání!$D$11:$D$92,$A18,Skládání!$E$11:$E$92,$B$5)</f>
        <v>0</v>
      </c>
    </row>
    <row r="19" spans="1:26">
      <c r="A19" s="232">
        <f t="shared" si="3"/>
        <v>43111</v>
      </c>
      <c r="B19" s="230">
        <f>SUMIFS(Lisování!$G$11:$G$92,Lisování!$E$11:$E$92,$A19,Lisování!$F$11:$F$92,$B$5)</f>
        <v>0</v>
      </c>
      <c r="C19" s="231">
        <f>SUMIFS(Lisování!$H$11:$H$92,Lisování!$E$11:$E$92,$A19,Lisování!$F$11:$F$92,$B$5)</f>
        <v>0</v>
      </c>
      <c r="D19" s="231">
        <f>SUMIFS(Lisování!$I$11:$I$92,Lisování!$E$11:$E$92,$A19,Lisování!$F$11:$F$92,$B$5)</f>
        <v>0</v>
      </c>
      <c r="E19" s="231">
        <f>SUMIFS(Lisování!$J$11:$J$92,Lisování!$E$11:$E$92,$A19,Lisování!$F$11:$F$92,$B$5)</f>
        <v>0</v>
      </c>
      <c r="G19" s="232">
        <f t="shared" si="0"/>
        <v>43111</v>
      </c>
      <c r="H19" s="229">
        <f>SUMIFS(Čištění!F$11:F$92,Čištění!$D$11:$D$92,$A19,Čištění!$E$11:$E$92,$B$5)</f>
        <v>0</v>
      </c>
      <c r="I19" s="231">
        <f>SUMIFS(Čištění!G$11:G$92,Čištění!$D$11:$D$92,$A19,Čištění!$E$11:$E$92,$B$5)</f>
        <v>0</v>
      </c>
      <c r="J19" s="231">
        <f>SUMIFS(Čištění!H$11:H$92,Čištění!$D$11:$D$92,$A19,Čištění!$E$11:$E$92,$B$5)</f>
        <v>0</v>
      </c>
      <c r="K19" s="231">
        <f>SUMIFS(Čištění!I$11:I$92,Čištění!$D$11:$D$92,$A19,Čištění!$E$11:$E$92,$B$5)</f>
        <v>0</v>
      </c>
      <c r="L19" s="231">
        <f>SUMIFS(Čištění!J$11:J$92,Čištění!$D$11:$D$92,$A19,Čištění!$E$11:$E$92,$B$5)</f>
        <v>0</v>
      </c>
      <c r="N19" s="232">
        <f t="shared" si="1"/>
        <v>43111</v>
      </c>
      <c r="O19" s="233">
        <f>SUMIFS(Pískování!F$11:F$92,Pískování!$D$11:$D$92,$A19,Pískování!$E$11:$E$92,$B$5)</f>
        <v>0</v>
      </c>
      <c r="P19" s="231">
        <f>SUMIFS(Pískování!G$11:G$92,Pískování!$D$11:$D$92,$A19,Pískování!$E$11:$E$92,$B$5)</f>
        <v>0</v>
      </c>
      <c r="Q19" s="231">
        <f>SUMIFS(Pískování!H$11:H$92,Pískování!$D$11:$D$92,$A19,Pískování!$E$11:$E$92,$B$5)</f>
        <v>0</v>
      </c>
      <c r="R19" s="231">
        <f>SUMIFS(Pískování!I$11:I$92,Pískování!$D$11:$D$92,$A19,Pískování!$E$11:$E$92,$B$5)</f>
        <v>0</v>
      </c>
      <c r="S19" s="231">
        <f>SUMIFS(Pískování!J$11:J$92,Pískování!$D$11:$D$92,$A19,Pískování!$E$11:$E$92,$B$5)</f>
        <v>0</v>
      </c>
      <c r="U19" s="232">
        <f t="shared" si="2"/>
        <v>43111</v>
      </c>
      <c r="V19" s="233">
        <f>SUMIFS(Skládání!F$11:F$92,Skládání!$D$11:$D$92,$A19,Skládání!$E$11:$E$92,$B$5)</f>
        <v>0</v>
      </c>
      <c r="W19" s="231">
        <f>SUMIFS(Skládání!G$11:G$92,Skládání!$D$11:$D$92,$A19,Skládání!$E$11:$E$92,$B$5)</f>
        <v>0</v>
      </c>
      <c r="X19" s="231">
        <f>SUMIFS(Skládání!H$11:H$92,Skládání!$D$11:$D$92,$A19,Skládání!$E$11:$E$92,$B$5)</f>
        <v>0</v>
      </c>
      <c r="Y19" s="231">
        <f>SUMIFS(Skládání!I$11:I$92,Skládání!$D$11:$D$92,$A19,Skládání!$E$11:$E$92,$B$5)</f>
        <v>0</v>
      </c>
      <c r="Z19" s="231">
        <f>SUMIFS(Skládání!J$11:J$92,Skládání!$D$11:$D$92,$A19,Skládání!$E$11:$E$92,$B$5)</f>
        <v>0</v>
      </c>
    </row>
    <row r="20" spans="1:26">
      <c r="A20" s="232">
        <f t="shared" si="3"/>
        <v>43112</v>
      </c>
      <c r="B20" s="230">
        <f>SUMIFS(Lisování!$G$11:$G$92,Lisování!$E$11:$E$92,$A20,Lisování!$F$11:$F$92,$B$5)</f>
        <v>0</v>
      </c>
      <c r="C20" s="231">
        <f>SUMIFS(Lisování!$H$11:$H$92,Lisování!$E$11:$E$92,$A20,Lisování!$F$11:$F$92,$B$5)</f>
        <v>0</v>
      </c>
      <c r="D20" s="231">
        <f>SUMIFS(Lisování!$I$11:$I$92,Lisování!$E$11:$E$92,$A20,Lisování!$F$11:$F$92,$B$5)</f>
        <v>0</v>
      </c>
      <c r="E20" s="231">
        <f>SUMIFS(Lisování!$J$11:$J$92,Lisování!$E$11:$E$92,$A20,Lisování!$F$11:$F$92,$B$5)</f>
        <v>0</v>
      </c>
      <c r="G20" s="232">
        <f t="shared" si="0"/>
        <v>43112</v>
      </c>
      <c r="H20" s="229">
        <f>SUMIFS(Čištění!F$11:F$92,Čištění!$D$11:$D$92,$A20,Čištění!$E$11:$E$92,$B$5)</f>
        <v>0</v>
      </c>
      <c r="I20" s="231">
        <f>SUMIFS(Čištění!G$11:G$92,Čištění!$D$11:$D$92,$A20,Čištění!$E$11:$E$92,$B$5)</f>
        <v>0</v>
      </c>
      <c r="J20" s="231">
        <f>SUMIFS(Čištění!H$11:H$92,Čištění!$D$11:$D$92,$A20,Čištění!$E$11:$E$92,$B$5)</f>
        <v>0</v>
      </c>
      <c r="K20" s="231">
        <f>SUMIFS(Čištění!I$11:I$92,Čištění!$D$11:$D$92,$A20,Čištění!$E$11:$E$92,$B$5)</f>
        <v>0</v>
      </c>
      <c r="L20" s="231">
        <f>SUMIFS(Čištění!J$11:J$92,Čištění!$D$11:$D$92,$A20,Čištění!$E$11:$E$92,$B$5)</f>
        <v>0</v>
      </c>
      <c r="N20" s="232">
        <f t="shared" si="1"/>
        <v>43112</v>
      </c>
      <c r="O20" s="233">
        <f>SUMIFS(Pískování!F$11:F$92,Pískování!$D$11:$D$92,$A20,Pískování!$E$11:$E$92,$B$5)</f>
        <v>0</v>
      </c>
      <c r="P20" s="231">
        <f>SUMIFS(Pískování!G$11:G$92,Pískování!$D$11:$D$92,$A20,Pískování!$E$11:$E$92,$B$5)</f>
        <v>0</v>
      </c>
      <c r="Q20" s="231">
        <f>SUMIFS(Pískování!H$11:H$92,Pískování!$D$11:$D$92,$A20,Pískování!$E$11:$E$92,$B$5)</f>
        <v>0</v>
      </c>
      <c r="R20" s="231">
        <f>SUMIFS(Pískování!I$11:I$92,Pískování!$D$11:$D$92,$A20,Pískování!$E$11:$E$92,$B$5)</f>
        <v>0</v>
      </c>
      <c r="S20" s="231">
        <f>SUMIFS(Pískování!J$11:J$92,Pískování!$D$11:$D$92,$A20,Pískování!$E$11:$E$92,$B$5)</f>
        <v>0</v>
      </c>
      <c r="U20" s="232">
        <f t="shared" si="2"/>
        <v>43112</v>
      </c>
      <c r="V20" s="233">
        <f>SUMIFS(Skládání!F$11:F$92,Skládání!$D$11:$D$92,$A20,Skládání!$E$11:$E$92,$B$5)</f>
        <v>0</v>
      </c>
      <c r="W20" s="231">
        <f>SUMIFS(Skládání!G$11:G$92,Skládání!$D$11:$D$92,$A20,Skládání!$E$11:$E$92,$B$5)</f>
        <v>0</v>
      </c>
      <c r="X20" s="231">
        <f>SUMIFS(Skládání!H$11:H$92,Skládání!$D$11:$D$92,$A20,Skládání!$E$11:$E$92,$B$5)</f>
        <v>0</v>
      </c>
      <c r="Y20" s="231">
        <f>SUMIFS(Skládání!I$11:I$92,Skládání!$D$11:$D$92,$A20,Skládání!$E$11:$E$92,$B$5)</f>
        <v>0</v>
      </c>
      <c r="Z20" s="231">
        <f>SUMIFS(Skládání!J$11:J$92,Skládání!$D$11:$D$92,$A20,Skládání!$E$11:$E$92,$B$5)</f>
        <v>0</v>
      </c>
    </row>
    <row r="21" spans="1:26">
      <c r="A21" s="232">
        <f t="shared" si="3"/>
        <v>43113</v>
      </c>
      <c r="B21" s="230">
        <f>SUMIFS(Lisování!$G$11:$G$92,Lisování!$E$11:$E$92,$A21,Lisování!$F$11:$F$92,$B$5)</f>
        <v>0</v>
      </c>
      <c r="C21" s="231">
        <f>SUMIFS(Lisování!$H$11:$H$92,Lisování!$E$11:$E$92,$A21,Lisování!$F$11:$F$92,$B$5)</f>
        <v>0</v>
      </c>
      <c r="D21" s="231">
        <f>SUMIFS(Lisování!$I$11:$I$92,Lisování!$E$11:$E$92,$A21,Lisování!$F$11:$F$92,$B$5)</f>
        <v>0</v>
      </c>
      <c r="E21" s="231">
        <f>SUMIFS(Lisování!$J$11:$J$92,Lisování!$E$11:$E$92,$A21,Lisování!$F$11:$F$92,$B$5)</f>
        <v>0</v>
      </c>
      <c r="G21" s="232">
        <f t="shared" si="0"/>
        <v>43113</v>
      </c>
      <c r="H21" s="229">
        <f>SUMIFS(Čištění!F$11:F$92,Čištění!$D$11:$D$92,$A21,Čištění!$E$11:$E$92,$B$5)</f>
        <v>0</v>
      </c>
      <c r="I21" s="231">
        <f>SUMIFS(Čištění!G$11:G$92,Čištění!$D$11:$D$92,$A21,Čištění!$E$11:$E$92,$B$5)</f>
        <v>0</v>
      </c>
      <c r="J21" s="231">
        <f>SUMIFS(Čištění!H$11:H$92,Čištění!$D$11:$D$92,$A21,Čištění!$E$11:$E$92,$B$5)</f>
        <v>0</v>
      </c>
      <c r="K21" s="231">
        <f>SUMIFS(Čištění!I$11:I$92,Čištění!$D$11:$D$92,$A21,Čištění!$E$11:$E$92,$B$5)</f>
        <v>0</v>
      </c>
      <c r="L21" s="231">
        <f>SUMIFS(Čištění!J$11:J$92,Čištění!$D$11:$D$92,$A21,Čištění!$E$11:$E$92,$B$5)</f>
        <v>0</v>
      </c>
      <c r="N21" s="232">
        <f t="shared" si="1"/>
        <v>43113</v>
      </c>
      <c r="O21" s="233">
        <f>SUMIFS(Pískování!F$11:F$92,Pískování!$D$11:$D$92,$A21,Pískování!$E$11:$E$92,$B$5)</f>
        <v>0</v>
      </c>
      <c r="P21" s="231">
        <f>SUMIFS(Pískování!G$11:G$92,Pískování!$D$11:$D$92,$A21,Pískování!$E$11:$E$92,$B$5)</f>
        <v>0</v>
      </c>
      <c r="Q21" s="231">
        <f>SUMIFS(Pískování!H$11:H$92,Pískování!$D$11:$D$92,$A21,Pískování!$E$11:$E$92,$B$5)</f>
        <v>0</v>
      </c>
      <c r="R21" s="231">
        <f>SUMIFS(Pískování!I$11:I$92,Pískování!$D$11:$D$92,$A21,Pískování!$E$11:$E$92,$B$5)</f>
        <v>0</v>
      </c>
      <c r="S21" s="231">
        <f>SUMIFS(Pískování!J$11:J$92,Pískování!$D$11:$D$92,$A21,Pískování!$E$11:$E$92,$B$5)</f>
        <v>0</v>
      </c>
      <c r="U21" s="232">
        <f t="shared" si="2"/>
        <v>43113</v>
      </c>
      <c r="V21" s="233">
        <f>SUMIFS(Skládání!F$11:F$92,Skládání!$D$11:$D$92,$A21,Skládání!$E$11:$E$92,$B$5)</f>
        <v>0</v>
      </c>
      <c r="W21" s="231">
        <f>SUMIFS(Skládání!G$11:G$92,Skládání!$D$11:$D$92,$A21,Skládání!$E$11:$E$92,$B$5)</f>
        <v>0</v>
      </c>
      <c r="X21" s="231">
        <f>SUMIFS(Skládání!H$11:H$92,Skládání!$D$11:$D$92,$A21,Skládání!$E$11:$E$92,$B$5)</f>
        <v>0</v>
      </c>
      <c r="Y21" s="231">
        <f>SUMIFS(Skládání!I$11:I$92,Skládání!$D$11:$D$92,$A21,Skládání!$E$11:$E$92,$B$5)</f>
        <v>0</v>
      </c>
      <c r="Z21" s="231">
        <f>SUMIFS(Skládání!J$11:J$92,Skládání!$D$11:$D$92,$A21,Skládání!$E$11:$E$92,$B$5)</f>
        <v>0</v>
      </c>
    </row>
    <row r="22" spans="1:26">
      <c r="A22" s="232">
        <f t="shared" si="3"/>
        <v>43114</v>
      </c>
      <c r="B22" s="230">
        <f>SUMIFS(Lisování!$G$11:$G$92,Lisování!$E$11:$E$92,$A22,Lisování!$F$11:$F$92,$B$5)</f>
        <v>0</v>
      </c>
      <c r="C22" s="231">
        <f>SUMIFS(Lisování!$H$11:$H$92,Lisování!$E$11:$E$92,$A22,Lisování!$F$11:$F$92,$B$5)</f>
        <v>0</v>
      </c>
      <c r="D22" s="231">
        <f>SUMIFS(Lisování!$I$11:$I$92,Lisování!$E$11:$E$92,$A22,Lisování!$F$11:$F$92,$B$5)</f>
        <v>0</v>
      </c>
      <c r="E22" s="231">
        <f>SUMIFS(Lisování!$J$11:$J$92,Lisování!$E$11:$E$92,$A22,Lisování!$F$11:$F$92,$B$5)</f>
        <v>0</v>
      </c>
      <c r="G22" s="232">
        <f t="shared" si="0"/>
        <v>43114</v>
      </c>
      <c r="H22" s="229">
        <f>SUMIFS(Čištění!F$11:F$92,Čištění!$D$11:$D$92,$A22,Čištění!$E$11:$E$92,$B$5)</f>
        <v>0</v>
      </c>
      <c r="I22" s="231">
        <f>SUMIFS(Čištění!G$11:G$92,Čištění!$D$11:$D$92,$A22,Čištění!$E$11:$E$92,$B$5)</f>
        <v>0</v>
      </c>
      <c r="J22" s="231">
        <f>SUMIFS(Čištění!H$11:H$92,Čištění!$D$11:$D$92,$A22,Čištění!$E$11:$E$92,$B$5)</f>
        <v>0</v>
      </c>
      <c r="K22" s="231">
        <f>SUMIFS(Čištění!I$11:I$92,Čištění!$D$11:$D$92,$A22,Čištění!$E$11:$E$92,$B$5)</f>
        <v>0</v>
      </c>
      <c r="L22" s="231">
        <f>SUMIFS(Čištění!J$11:J$92,Čištění!$D$11:$D$92,$A22,Čištění!$E$11:$E$92,$B$5)</f>
        <v>0</v>
      </c>
      <c r="N22" s="232">
        <f t="shared" si="1"/>
        <v>43114</v>
      </c>
      <c r="O22" s="233">
        <f>SUMIFS(Pískování!F$11:F$92,Pískování!$D$11:$D$92,$A22,Pískování!$E$11:$E$92,$B$5)</f>
        <v>0</v>
      </c>
      <c r="P22" s="231">
        <f>SUMIFS(Pískování!G$11:G$92,Pískování!$D$11:$D$92,$A22,Pískování!$E$11:$E$92,$B$5)</f>
        <v>0</v>
      </c>
      <c r="Q22" s="231">
        <f>SUMIFS(Pískování!H$11:H$92,Pískování!$D$11:$D$92,$A22,Pískování!$E$11:$E$92,$B$5)</f>
        <v>0</v>
      </c>
      <c r="R22" s="231">
        <f>SUMIFS(Pískování!I$11:I$92,Pískování!$D$11:$D$92,$A22,Pískování!$E$11:$E$92,$B$5)</f>
        <v>0</v>
      </c>
      <c r="S22" s="231">
        <f>SUMIFS(Pískování!J$11:J$92,Pískování!$D$11:$D$92,$A22,Pískování!$E$11:$E$92,$B$5)</f>
        <v>0</v>
      </c>
      <c r="U22" s="232">
        <f t="shared" si="2"/>
        <v>43114</v>
      </c>
      <c r="V22" s="233">
        <f>SUMIFS(Skládání!F$11:F$92,Skládání!$D$11:$D$92,$A22,Skládání!$E$11:$E$92,$B$5)</f>
        <v>0</v>
      </c>
      <c r="W22" s="231">
        <f>SUMIFS(Skládání!G$11:G$92,Skládání!$D$11:$D$92,$A22,Skládání!$E$11:$E$92,$B$5)</f>
        <v>0</v>
      </c>
      <c r="X22" s="231">
        <f>SUMIFS(Skládání!H$11:H$92,Skládání!$D$11:$D$92,$A22,Skládání!$E$11:$E$92,$B$5)</f>
        <v>0</v>
      </c>
      <c r="Y22" s="231">
        <f>SUMIFS(Skládání!I$11:I$92,Skládání!$D$11:$D$92,$A22,Skládání!$E$11:$E$92,$B$5)</f>
        <v>0</v>
      </c>
      <c r="Z22" s="231">
        <f>SUMIFS(Skládání!J$11:J$92,Skládání!$D$11:$D$92,$A22,Skládání!$E$11:$E$92,$B$5)</f>
        <v>0</v>
      </c>
    </row>
    <row r="23" spans="1:26">
      <c r="A23" s="232">
        <f t="shared" si="3"/>
        <v>43115</v>
      </c>
      <c r="B23" s="230">
        <f>SUMIFS(Lisování!$G$11:$G$92,Lisování!$E$11:$E$92,$A23,Lisování!$F$11:$F$92,$B$5)</f>
        <v>0</v>
      </c>
      <c r="C23" s="231">
        <f>SUMIFS(Lisování!$H$11:$H$92,Lisování!$E$11:$E$92,$A23,Lisování!$F$11:$F$92,$B$5)</f>
        <v>0</v>
      </c>
      <c r="D23" s="231">
        <f>SUMIFS(Lisování!$I$11:$I$92,Lisování!$E$11:$E$92,$A23,Lisování!$F$11:$F$92,$B$5)</f>
        <v>0</v>
      </c>
      <c r="E23" s="231">
        <f>SUMIFS(Lisování!$J$11:$J$92,Lisování!$E$11:$E$92,$A23,Lisování!$F$11:$F$92,$B$5)</f>
        <v>0</v>
      </c>
      <c r="G23" s="232">
        <f t="shared" si="0"/>
        <v>43115</v>
      </c>
      <c r="H23" s="229">
        <f>SUMIFS(Čištění!F$11:F$92,Čištění!$D$11:$D$92,$A23,Čištění!$E$11:$E$92,$B$5)</f>
        <v>0</v>
      </c>
      <c r="I23" s="231">
        <f>SUMIFS(Čištění!G$11:G$92,Čištění!$D$11:$D$92,$A23,Čištění!$E$11:$E$92,$B$5)</f>
        <v>0</v>
      </c>
      <c r="J23" s="231">
        <f>SUMIFS(Čištění!H$11:H$92,Čištění!$D$11:$D$92,$A23,Čištění!$E$11:$E$92,$B$5)</f>
        <v>0</v>
      </c>
      <c r="K23" s="231">
        <f>SUMIFS(Čištění!I$11:I$92,Čištění!$D$11:$D$92,$A23,Čištění!$E$11:$E$92,$B$5)</f>
        <v>0</v>
      </c>
      <c r="L23" s="231">
        <f>SUMIFS(Čištění!J$11:J$92,Čištění!$D$11:$D$92,$A23,Čištění!$E$11:$E$92,$B$5)</f>
        <v>0</v>
      </c>
      <c r="N23" s="232">
        <f t="shared" si="1"/>
        <v>43115</v>
      </c>
      <c r="O23" s="233">
        <f>SUMIFS(Pískování!F$11:F$92,Pískování!$D$11:$D$92,$A23,Pískování!$E$11:$E$92,$B$5)</f>
        <v>0</v>
      </c>
      <c r="P23" s="231">
        <f>SUMIFS(Pískování!G$11:G$92,Pískování!$D$11:$D$92,$A23,Pískování!$E$11:$E$92,$B$5)</f>
        <v>0</v>
      </c>
      <c r="Q23" s="231">
        <f>SUMIFS(Pískování!H$11:H$92,Pískování!$D$11:$D$92,$A23,Pískování!$E$11:$E$92,$B$5)</f>
        <v>0</v>
      </c>
      <c r="R23" s="231">
        <f>SUMIFS(Pískování!I$11:I$92,Pískování!$D$11:$D$92,$A23,Pískování!$E$11:$E$92,$B$5)</f>
        <v>0</v>
      </c>
      <c r="S23" s="231">
        <f>SUMIFS(Pískování!J$11:J$92,Pískování!$D$11:$D$92,$A23,Pískování!$E$11:$E$92,$B$5)</f>
        <v>0</v>
      </c>
      <c r="U23" s="232">
        <f t="shared" si="2"/>
        <v>43115</v>
      </c>
      <c r="V23" s="233">
        <f>SUMIFS(Skládání!F$11:F$92,Skládání!$D$11:$D$92,$A23,Skládání!$E$11:$E$92,$B$5)</f>
        <v>0</v>
      </c>
      <c r="W23" s="231">
        <f>SUMIFS(Skládání!G$11:G$92,Skládání!$D$11:$D$92,$A23,Skládání!$E$11:$E$92,$B$5)</f>
        <v>0</v>
      </c>
      <c r="X23" s="231">
        <f>SUMIFS(Skládání!H$11:H$92,Skládání!$D$11:$D$92,$A23,Skládání!$E$11:$E$92,$B$5)</f>
        <v>0</v>
      </c>
      <c r="Y23" s="231">
        <f>SUMIFS(Skládání!I$11:I$92,Skládání!$D$11:$D$92,$A23,Skládání!$E$11:$E$92,$B$5)</f>
        <v>0</v>
      </c>
      <c r="Z23" s="231">
        <f>SUMIFS(Skládání!J$11:J$92,Skládání!$D$11:$D$92,$A23,Skládání!$E$11:$E$92,$B$5)</f>
        <v>0</v>
      </c>
    </row>
    <row r="24" spans="1:26">
      <c r="A24" s="232">
        <f t="shared" si="3"/>
        <v>43116</v>
      </c>
      <c r="B24" s="230">
        <f>SUMIFS(Lisování!$G$11:$G$92,Lisování!$E$11:$E$92,$A24,Lisování!$F$11:$F$92,$B$5)</f>
        <v>0</v>
      </c>
      <c r="C24" s="231">
        <f>SUMIFS(Lisování!$H$11:$H$92,Lisování!$E$11:$E$92,$A24,Lisování!$F$11:$F$92,$B$5)</f>
        <v>0</v>
      </c>
      <c r="D24" s="231">
        <f>SUMIFS(Lisování!$I$11:$I$92,Lisování!$E$11:$E$92,$A24,Lisování!$F$11:$F$92,$B$5)</f>
        <v>0</v>
      </c>
      <c r="E24" s="231">
        <f>SUMIFS(Lisování!$J$11:$J$92,Lisování!$E$11:$E$92,$A24,Lisování!$F$11:$F$92,$B$5)</f>
        <v>0</v>
      </c>
      <c r="G24" s="232">
        <f t="shared" si="0"/>
        <v>43116</v>
      </c>
      <c r="H24" s="229">
        <f>SUMIFS(Čištění!F$11:F$92,Čištění!$D$11:$D$92,$A24,Čištění!$E$11:$E$92,$B$5)</f>
        <v>0</v>
      </c>
      <c r="I24" s="231">
        <f>SUMIFS(Čištění!G$11:G$92,Čištění!$D$11:$D$92,$A24,Čištění!$E$11:$E$92,$B$5)</f>
        <v>0</v>
      </c>
      <c r="J24" s="231">
        <f>SUMIFS(Čištění!H$11:H$92,Čištění!$D$11:$D$92,$A24,Čištění!$E$11:$E$92,$B$5)</f>
        <v>0</v>
      </c>
      <c r="K24" s="231">
        <f>SUMIFS(Čištění!I$11:I$92,Čištění!$D$11:$D$92,$A24,Čištění!$E$11:$E$92,$B$5)</f>
        <v>0</v>
      </c>
      <c r="L24" s="231">
        <f>SUMIFS(Čištění!J$11:J$92,Čištění!$D$11:$D$92,$A24,Čištění!$E$11:$E$92,$B$5)</f>
        <v>0</v>
      </c>
      <c r="N24" s="232">
        <f t="shared" si="1"/>
        <v>43116</v>
      </c>
      <c r="O24" s="233">
        <f>SUMIFS(Pískování!F$11:F$92,Pískování!$D$11:$D$92,$A24,Pískování!$E$11:$E$92,$B$5)</f>
        <v>0</v>
      </c>
      <c r="P24" s="231">
        <f>SUMIFS(Pískování!G$11:G$92,Pískování!$D$11:$D$92,$A24,Pískování!$E$11:$E$92,$B$5)</f>
        <v>0</v>
      </c>
      <c r="Q24" s="231">
        <f>SUMIFS(Pískování!H$11:H$92,Pískování!$D$11:$D$92,$A24,Pískování!$E$11:$E$92,$B$5)</f>
        <v>0</v>
      </c>
      <c r="R24" s="231">
        <f>SUMIFS(Pískování!I$11:I$92,Pískování!$D$11:$D$92,$A24,Pískování!$E$11:$E$92,$B$5)</f>
        <v>0</v>
      </c>
      <c r="S24" s="231">
        <f>SUMIFS(Pískování!J$11:J$92,Pískování!$D$11:$D$92,$A24,Pískování!$E$11:$E$92,$B$5)</f>
        <v>0</v>
      </c>
      <c r="U24" s="232">
        <f t="shared" si="2"/>
        <v>43116</v>
      </c>
      <c r="V24" s="233">
        <f>SUMIFS(Skládání!F$11:F$92,Skládání!$D$11:$D$92,$A24,Skládání!$E$11:$E$92,$B$5)</f>
        <v>0</v>
      </c>
      <c r="W24" s="231">
        <f>SUMIFS(Skládání!G$11:G$92,Skládání!$D$11:$D$92,$A24,Skládání!$E$11:$E$92,$B$5)</f>
        <v>0</v>
      </c>
      <c r="X24" s="231">
        <f>SUMIFS(Skládání!H$11:H$92,Skládání!$D$11:$D$92,$A24,Skládání!$E$11:$E$92,$B$5)</f>
        <v>0</v>
      </c>
      <c r="Y24" s="231">
        <f>SUMIFS(Skládání!I$11:I$92,Skládání!$D$11:$D$92,$A24,Skládání!$E$11:$E$92,$B$5)</f>
        <v>0</v>
      </c>
      <c r="Z24" s="231">
        <f>SUMIFS(Skládání!J$11:J$92,Skládání!$D$11:$D$92,$A24,Skládání!$E$11:$E$92,$B$5)</f>
        <v>0</v>
      </c>
    </row>
    <row r="25" spans="1:26">
      <c r="A25" s="232">
        <f t="shared" si="3"/>
        <v>43117</v>
      </c>
      <c r="B25" s="230">
        <f>SUMIFS(Lisování!$G$11:$G$92,Lisování!$E$11:$E$92,$A25,Lisování!$F$11:$F$92,$B$5)</f>
        <v>0</v>
      </c>
      <c r="C25" s="231">
        <f>SUMIFS(Lisování!$H$11:$H$92,Lisování!$E$11:$E$92,$A25,Lisování!$F$11:$F$92,$B$5)</f>
        <v>0</v>
      </c>
      <c r="D25" s="231">
        <f>SUMIFS(Lisování!$I$11:$I$92,Lisování!$E$11:$E$92,$A25,Lisování!$F$11:$F$92,$B$5)</f>
        <v>0</v>
      </c>
      <c r="E25" s="231">
        <f>SUMIFS(Lisování!$J$11:$J$92,Lisování!$E$11:$E$92,$A25,Lisování!$F$11:$F$92,$B$5)</f>
        <v>0</v>
      </c>
      <c r="G25" s="232">
        <f t="shared" si="0"/>
        <v>43117</v>
      </c>
      <c r="H25" s="229">
        <f>SUMIFS(Čištění!F$11:F$92,Čištění!$D$11:$D$92,$A25,Čištění!$E$11:$E$92,$B$5)</f>
        <v>0</v>
      </c>
      <c r="I25" s="231">
        <f>SUMIFS(Čištění!G$11:G$92,Čištění!$D$11:$D$92,$A25,Čištění!$E$11:$E$92,$B$5)</f>
        <v>0</v>
      </c>
      <c r="J25" s="231">
        <f>SUMIFS(Čištění!H$11:H$92,Čištění!$D$11:$D$92,$A25,Čištění!$E$11:$E$92,$B$5)</f>
        <v>0</v>
      </c>
      <c r="K25" s="231">
        <f>SUMIFS(Čištění!I$11:I$92,Čištění!$D$11:$D$92,$A25,Čištění!$E$11:$E$92,$B$5)</f>
        <v>0</v>
      </c>
      <c r="L25" s="231">
        <f>SUMIFS(Čištění!J$11:J$92,Čištění!$D$11:$D$92,$A25,Čištění!$E$11:$E$92,$B$5)</f>
        <v>0</v>
      </c>
      <c r="N25" s="232">
        <f t="shared" si="1"/>
        <v>43117</v>
      </c>
      <c r="O25" s="233">
        <f>SUMIFS(Pískování!F$11:F$92,Pískování!$D$11:$D$92,$A25,Pískování!$E$11:$E$92,$B$5)</f>
        <v>0</v>
      </c>
      <c r="P25" s="231">
        <f>SUMIFS(Pískování!G$11:G$92,Pískování!$D$11:$D$92,$A25,Pískování!$E$11:$E$92,$B$5)</f>
        <v>0</v>
      </c>
      <c r="Q25" s="231">
        <f>SUMIFS(Pískování!H$11:H$92,Pískování!$D$11:$D$92,$A25,Pískování!$E$11:$E$92,$B$5)</f>
        <v>0</v>
      </c>
      <c r="R25" s="231">
        <f>SUMIFS(Pískování!I$11:I$92,Pískování!$D$11:$D$92,$A25,Pískování!$E$11:$E$92,$B$5)</f>
        <v>0</v>
      </c>
      <c r="S25" s="231">
        <f>SUMIFS(Pískování!J$11:J$92,Pískování!$D$11:$D$92,$A25,Pískování!$E$11:$E$92,$B$5)</f>
        <v>0</v>
      </c>
      <c r="U25" s="232">
        <f t="shared" si="2"/>
        <v>43117</v>
      </c>
      <c r="V25" s="233">
        <f>SUMIFS(Skládání!F$11:F$92,Skládání!$D$11:$D$92,$A25,Skládání!$E$11:$E$92,$B$5)</f>
        <v>0</v>
      </c>
      <c r="W25" s="231">
        <f>SUMIFS(Skládání!G$11:G$92,Skládání!$D$11:$D$92,$A25,Skládání!$E$11:$E$92,$B$5)</f>
        <v>0</v>
      </c>
      <c r="X25" s="231">
        <f>SUMIFS(Skládání!H$11:H$92,Skládání!$D$11:$D$92,$A25,Skládání!$E$11:$E$92,$B$5)</f>
        <v>0</v>
      </c>
      <c r="Y25" s="231">
        <f>SUMIFS(Skládání!I$11:I$92,Skládání!$D$11:$D$92,$A25,Skládání!$E$11:$E$92,$B$5)</f>
        <v>0</v>
      </c>
      <c r="Z25" s="231">
        <f>SUMIFS(Skládání!J$11:J$92,Skládání!$D$11:$D$92,$A25,Skládání!$E$11:$E$92,$B$5)</f>
        <v>0</v>
      </c>
    </row>
    <row r="26" spans="1:26">
      <c r="A26" s="232">
        <f t="shared" si="3"/>
        <v>43118</v>
      </c>
      <c r="B26" s="230">
        <f>SUMIFS(Lisování!$G$11:$G$92,Lisování!$E$11:$E$92,$A26,Lisování!$F$11:$F$92,$B$5)</f>
        <v>0</v>
      </c>
      <c r="C26" s="231">
        <f>SUMIFS(Lisování!$H$11:$H$92,Lisování!$E$11:$E$92,$A26,Lisování!$F$11:$F$92,$B$5)</f>
        <v>0</v>
      </c>
      <c r="D26" s="231">
        <f>SUMIFS(Lisování!$I$11:$I$92,Lisování!$E$11:$E$92,$A26,Lisování!$F$11:$F$92,$B$5)</f>
        <v>0</v>
      </c>
      <c r="E26" s="231">
        <f>SUMIFS(Lisování!$J$11:$J$92,Lisování!$E$11:$E$92,$A26,Lisování!$F$11:$F$92,$B$5)</f>
        <v>0</v>
      </c>
      <c r="G26" s="232">
        <f t="shared" si="0"/>
        <v>43118</v>
      </c>
      <c r="H26" s="229">
        <f>SUMIFS(Čištění!F$11:F$92,Čištění!$D$11:$D$92,$A26,Čištění!$E$11:$E$92,$B$5)</f>
        <v>0</v>
      </c>
      <c r="I26" s="231">
        <f>SUMIFS(Čištění!G$11:G$92,Čištění!$D$11:$D$92,$A26,Čištění!$E$11:$E$92,$B$5)</f>
        <v>0</v>
      </c>
      <c r="J26" s="231">
        <f>SUMIFS(Čištění!H$11:H$92,Čištění!$D$11:$D$92,$A26,Čištění!$E$11:$E$92,$B$5)</f>
        <v>0</v>
      </c>
      <c r="K26" s="231">
        <f>SUMIFS(Čištění!I$11:I$92,Čištění!$D$11:$D$92,$A26,Čištění!$E$11:$E$92,$B$5)</f>
        <v>0</v>
      </c>
      <c r="L26" s="231">
        <f>SUMIFS(Čištění!J$11:J$92,Čištění!$D$11:$D$92,$A26,Čištění!$E$11:$E$92,$B$5)</f>
        <v>0</v>
      </c>
      <c r="N26" s="232">
        <f t="shared" si="1"/>
        <v>43118</v>
      </c>
      <c r="O26" s="233">
        <f>SUMIFS(Pískování!F$11:F$92,Pískování!$D$11:$D$92,$A26,Pískování!$E$11:$E$92,$B$5)</f>
        <v>0</v>
      </c>
      <c r="P26" s="231">
        <f>SUMIFS(Pískování!G$11:G$92,Pískování!$D$11:$D$92,$A26,Pískování!$E$11:$E$92,$B$5)</f>
        <v>0</v>
      </c>
      <c r="Q26" s="231">
        <f>SUMIFS(Pískování!H$11:H$92,Pískování!$D$11:$D$92,$A26,Pískování!$E$11:$E$92,$B$5)</f>
        <v>0</v>
      </c>
      <c r="R26" s="231">
        <f>SUMIFS(Pískování!I$11:I$92,Pískování!$D$11:$D$92,$A26,Pískování!$E$11:$E$92,$B$5)</f>
        <v>0</v>
      </c>
      <c r="S26" s="231">
        <f>SUMIFS(Pískování!J$11:J$92,Pískování!$D$11:$D$92,$A26,Pískování!$E$11:$E$92,$B$5)</f>
        <v>0</v>
      </c>
      <c r="U26" s="232">
        <f t="shared" si="2"/>
        <v>43118</v>
      </c>
      <c r="V26" s="233">
        <f>SUMIFS(Skládání!F$11:F$92,Skládání!$D$11:$D$92,$A26,Skládání!$E$11:$E$92,$B$5)</f>
        <v>0</v>
      </c>
      <c r="W26" s="231">
        <f>SUMIFS(Skládání!G$11:G$92,Skládání!$D$11:$D$92,$A26,Skládání!$E$11:$E$92,$B$5)</f>
        <v>0</v>
      </c>
      <c r="X26" s="231">
        <f>SUMIFS(Skládání!H$11:H$92,Skládání!$D$11:$D$92,$A26,Skládání!$E$11:$E$92,$B$5)</f>
        <v>0</v>
      </c>
      <c r="Y26" s="231">
        <f>SUMIFS(Skládání!I$11:I$92,Skládání!$D$11:$D$92,$A26,Skládání!$E$11:$E$92,$B$5)</f>
        <v>0</v>
      </c>
      <c r="Z26" s="231">
        <f>SUMIFS(Skládání!J$11:J$92,Skládání!$D$11:$D$92,$A26,Skládání!$E$11:$E$92,$B$5)</f>
        <v>0</v>
      </c>
    </row>
    <row r="27" spans="1:26">
      <c r="A27" s="232">
        <f t="shared" si="3"/>
        <v>43119</v>
      </c>
      <c r="B27" s="230">
        <f>SUMIFS(Lisování!$G$11:$G$92,Lisování!$E$11:$E$92,$A27,Lisování!$F$11:$F$92,$B$5)</f>
        <v>0</v>
      </c>
      <c r="C27" s="231">
        <f>SUMIFS(Lisování!$H$11:$H$92,Lisování!$E$11:$E$92,$A27,Lisování!$F$11:$F$92,$B$5)</f>
        <v>0</v>
      </c>
      <c r="D27" s="231">
        <f>SUMIFS(Lisování!$I$11:$I$92,Lisování!$E$11:$E$92,$A27,Lisování!$F$11:$F$92,$B$5)</f>
        <v>0</v>
      </c>
      <c r="E27" s="231">
        <f>SUMIFS(Lisování!$J$11:$J$92,Lisování!$E$11:$E$92,$A27,Lisování!$F$11:$F$92,$B$5)</f>
        <v>0</v>
      </c>
      <c r="G27" s="232">
        <f t="shared" si="0"/>
        <v>43119</v>
      </c>
      <c r="H27" s="229">
        <f>SUMIFS(Čištění!F$11:F$92,Čištění!$D$11:$D$92,$A27,Čištění!$E$11:$E$92,$B$5)</f>
        <v>0</v>
      </c>
      <c r="I27" s="231">
        <f>SUMIFS(Čištění!G$11:G$92,Čištění!$D$11:$D$92,$A27,Čištění!$E$11:$E$92,$B$5)</f>
        <v>0</v>
      </c>
      <c r="J27" s="231">
        <f>SUMIFS(Čištění!H$11:H$92,Čištění!$D$11:$D$92,$A27,Čištění!$E$11:$E$92,$B$5)</f>
        <v>0</v>
      </c>
      <c r="K27" s="231">
        <f>SUMIFS(Čištění!I$11:I$92,Čištění!$D$11:$D$92,$A27,Čištění!$E$11:$E$92,$B$5)</f>
        <v>0</v>
      </c>
      <c r="L27" s="231">
        <f>SUMIFS(Čištění!J$11:J$92,Čištění!$D$11:$D$92,$A27,Čištění!$E$11:$E$92,$B$5)</f>
        <v>0</v>
      </c>
      <c r="N27" s="232">
        <f t="shared" si="1"/>
        <v>43119</v>
      </c>
      <c r="O27" s="233">
        <f>SUMIFS(Pískování!F$11:F$92,Pískování!$D$11:$D$92,$A27,Pískování!$E$11:$E$92,$B$5)</f>
        <v>0</v>
      </c>
      <c r="P27" s="231">
        <f>SUMIFS(Pískování!G$11:G$92,Pískování!$D$11:$D$92,$A27,Pískování!$E$11:$E$92,$B$5)</f>
        <v>0</v>
      </c>
      <c r="Q27" s="231">
        <f>SUMIFS(Pískování!H$11:H$92,Pískování!$D$11:$D$92,$A27,Pískování!$E$11:$E$92,$B$5)</f>
        <v>0</v>
      </c>
      <c r="R27" s="231">
        <f>SUMIFS(Pískování!I$11:I$92,Pískování!$D$11:$D$92,$A27,Pískování!$E$11:$E$92,$B$5)</f>
        <v>0</v>
      </c>
      <c r="S27" s="231">
        <f>SUMIFS(Pískování!J$11:J$92,Pískování!$D$11:$D$92,$A27,Pískování!$E$11:$E$92,$B$5)</f>
        <v>0</v>
      </c>
      <c r="U27" s="232">
        <f t="shared" si="2"/>
        <v>43119</v>
      </c>
      <c r="V27" s="233">
        <f>SUMIFS(Skládání!F$11:F$92,Skládání!$D$11:$D$92,$A27,Skládání!$E$11:$E$92,$B$5)</f>
        <v>0</v>
      </c>
      <c r="W27" s="231">
        <f>SUMIFS(Skládání!G$11:G$92,Skládání!$D$11:$D$92,$A27,Skládání!$E$11:$E$92,$B$5)</f>
        <v>0</v>
      </c>
      <c r="X27" s="231">
        <f>SUMIFS(Skládání!H$11:H$92,Skládání!$D$11:$D$92,$A27,Skládání!$E$11:$E$92,$B$5)</f>
        <v>0</v>
      </c>
      <c r="Y27" s="231">
        <f>SUMIFS(Skládání!I$11:I$92,Skládání!$D$11:$D$92,$A27,Skládání!$E$11:$E$92,$B$5)</f>
        <v>0</v>
      </c>
      <c r="Z27" s="231">
        <f>SUMIFS(Skládání!J$11:J$92,Skládání!$D$11:$D$92,$A27,Skládání!$E$11:$E$92,$B$5)</f>
        <v>0</v>
      </c>
    </row>
    <row r="28" spans="1:26">
      <c r="A28" s="232">
        <f t="shared" si="3"/>
        <v>43120</v>
      </c>
      <c r="B28" s="230">
        <f>SUMIFS(Lisování!$G$11:$G$92,Lisování!$E$11:$E$92,$A28,Lisování!$F$11:$F$92,$B$5)</f>
        <v>0</v>
      </c>
      <c r="C28" s="231">
        <f>SUMIFS(Lisování!$H$11:$H$92,Lisování!$E$11:$E$92,$A28,Lisování!$F$11:$F$92,$B$5)</f>
        <v>0</v>
      </c>
      <c r="D28" s="231">
        <f>SUMIFS(Lisování!$I$11:$I$92,Lisování!$E$11:$E$92,$A28,Lisování!$F$11:$F$92,$B$5)</f>
        <v>0</v>
      </c>
      <c r="E28" s="231">
        <f>SUMIFS(Lisování!$J$11:$J$92,Lisování!$E$11:$E$92,$A28,Lisování!$F$11:$F$92,$B$5)</f>
        <v>0</v>
      </c>
      <c r="G28" s="232">
        <f t="shared" si="0"/>
        <v>43120</v>
      </c>
      <c r="H28" s="229">
        <f>SUMIFS(Čištění!F$11:F$92,Čištění!$D$11:$D$92,$A28,Čištění!$E$11:$E$92,$B$5)</f>
        <v>0</v>
      </c>
      <c r="I28" s="231">
        <f>SUMIFS(Čištění!G$11:G$92,Čištění!$D$11:$D$92,$A28,Čištění!$E$11:$E$92,$B$5)</f>
        <v>0</v>
      </c>
      <c r="J28" s="231">
        <f>SUMIFS(Čištění!H$11:H$92,Čištění!$D$11:$D$92,$A28,Čištění!$E$11:$E$92,$B$5)</f>
        <v>0</v>
      </c>
      <c r="K28" s="231">
        <f>SUMIFS(Čištění!I$11:I$92,Čištění!$D$11:$D$92,$A28,Čištění!$E$11:$E$92,$B$5)</f>
        <v>0</v>
      </c>
      <c r="L28" s="231">
        <f>SUMIFS(Čištění!J$11:J$92,Čištění!$D$11:$D$92,$A28,Čištění!$E$11:$E$92,$B$5)</f>
        <v>0</v>
      </c>
      <c r="N28" s="232">
        <f t="shared" si="1"/>
        <v>43120</v>
      </c>
      <c r="O28" s="233">
        <f>SUMIFS(Pískování!F$11:F$92,Pískování!$D$11:$D$92,$A28,Pískování!$E$11:$E$92,$B$5)</f>
        <v>0</v>
      </c>
      <c r="P28" s="231">
        <f>SUMIFS(Pískování!G$11:G$92,Pískování!$D$11:$D$92,$A28,Pískování!$E$11:$E$92,$B$5)</f>
        <v>0</v>
      </c>
      <c r="Q28" s="231">
        <f>SUMIFS(Pískování!H$11:H$92,Pískování!$D$11:$D$92,$A28,Pískování!$E$11:$E$92,$B$5)</f>
        <v>0</v>
      </c>
      <c r="R28" s="231">
        <f>SUMIFS(Pískování!I$11:I$92,Pískování!$D$11:$D$92,$A28,Pískování!$E$11:$E$92,$B$5)</f>
        <v>0</v>
      </c>
      <c r="S28" s="231">
        <f>SUMIFS(Pískování!J$11:J$92,Pískování!$D$11:$D$92,$A28,Pískování!$E$11:$E$92,$B$5)</f>
        <v>0</v>
      </c>
      <c r="U28" s="232">
        <f t="shared" si="2"/>
        <v>43120</v>
      </c>
      <c r="V28" s="233">
        <f>SUMIFS(Skládání!F$11:F$92,Skládání!$D$11:$D$92,$A28,Skládání!$E$11:$E$92,$B$5)</f>
        <v>0</v>
      </c>
      <c r="W28" s="231">
        <f>SUMIFS(Skládání!G$11:G$92,Skládání!$D$11:$D$92,$A28,Skládání!$E$11:$E$92,$B$5)</f>
        <v>0</v>
      </c>
      <c r="X28" s="231">
        <f>SUMIFS(Skládání!H$11:H$92,Skládání!$D$11:$D$92,$A28,Skládání!$E$11:$E$92,$B$5)</f>
        <v>0</v>
      </c>
      <c r="Y28" s="231">
        <f>SUMIFS(Skládání!I$11:I$92,Skládání!$D$11:$D$92,$A28,Skládání!$E$11:$E$92,$B$5)</f>
        <v>0</v>
      </c>
      <c r="Z28" s="231">
        <f>SUMIFS(Skládání!J$11:J$92,Skládání!$D$11:$D$92,$A28,Skládání!$E$11:$E$92,$B$5)</f>
        <v>0</v>
      </c>
    </row>
    <row r="29" spans="1:26">
      <c r="A29" s="232">
        <f t="shared" si="3"/>
        <v>43121</v>
      </c>
      <c r="B29" s="230">
        <f>SUMIFS(Lisování!$G$11:$G$92,Lisování!$E$11:$E$92,$A29,Lisování!$F$11:$F$92,$B$5)</f>
        <v>0</v>
      </c>
      <c r="C29" s="231">
        <f>SUMIFS(Lisování!$H$11:$H$92,Lisování!$E$11:$E$92,$A29,Lisování!$F$11:$F$92,$B$5)</f>
        <v>0</v>
      </c>
      <c r="D29" s="231">
        <f>SUMIFS(Lisování!$I$11:$I$92,Lisování!$E$11:$E$92,$A29,Lisování!$F$11:$F$92,$B$5)</f>
        <v>0</v>
      </c>
      <c r="E29" s="231">
        <f>SUMIFS(Lisování!$J$11:$J$92,Lisování!$E$11:$E$92,$A29,Lisování!$F$11:$F$92,$B$5)</f>
        <v>0</v>
      </c>
      <c r="G29" s="232">
        <f t="shared" si="0"/>
        <v>43121</v>
      </c>
      <c r="H29" s="229">
        <f>SUMIFS(Čištění!F$11:F$92,Čištění!$D$11:$D$92,$A29,Čištění!$E$11:$E$92,$B$5)</f>
        <v>0</v>
      </c>
      <c r="I29" s="231">
        <f>SUMIFS(Čištění!G$11:G$92,Čištění!$D$11:$D$92,$A29,Čištění!$E$11:$E$92,$B$5)</f>
        <v>0</v>
      </c>
      <c r="J29" s="231">
        <f>SUMIFS(Čištění!H$11:H$92,Čištění!$D$11:$D$92,$A29,Čištění!$E$11:$E$92,$B$5)</f>
        <v>0</v>
      </c>
      <c r="K29" s="231">
        <f>SUMIFS(Čištění!I$11:I$92,Čištění!$D$11:$D$92,$A29,Čištění!$E$11:$E$92,$B$5)</f>
        <v>0</v>
      </c>
      <c r="L29" s="231">
        <f>SUMIFS(Čištění!J$11:J$92,Čištění!$D$11:$D$92,$A29,Čištění!$E$11:$E$92,$B$5)</f>
        <v>0</v>
      </c>
      <c r="N29" s="232">
        <f t="shared" si="1"/>
        <v>43121</v>
      </c>
      <c r="O29" s="233">
        <f>SUMIFS(Pískování!F$11:F$92,Pískování!$D$11:$D$92,$A29,Pískování!$E$11:$E$92,$B$5)</f>
        <v>0</v>
      </c>
      <c r="P29" s="231">
        <f>SUMIFS(Pískování!G$11:G$92,Pískování!$D$11:$D$92,$A29,Pískování!$E$11:$E$92,$B$5)</f>
        <v>0</v>
      </c>
      <c r="Q29" s="231">
        <f>SUMIFS(Pískování!H$11:H$92,Pískování!$D$11:$D$92,$A29,Pískování!$E$11:$E$92,$B$5)</f>
        <v>0</v>
      </c>
      <c r="R29" s="231">
        <f>SUMIFS(Pískování!I$11:I$92,Pískování!$D$11:$D$92,$A29,Pískování!$E$11:$E$92,$B$5)</f>
        <v>0</v>
      </c>
      <c r="S29" s="231">
        <f>SUMIFS(Pískování!J$11:J$92,Pískování!$D$11:$D$92,$A29,Pískování!$E$11:$E$92,$B$5)</f>
        <v>0</v>
      </c>
      <c r="U29" s="232">
        <f t="shared" si="2"/>
        <v>43121</v>
      </c>
      <c r="V29" s="233">
        <f>SUMIFS(Skládání!F$11:F$92,Skládání!$D$11:$D$92,$A29,Skládání!$E$11:$E$92,$B$5)</f>
        <v>0</v>
      </c>
      <c r="W29" s="231">
        <f>SUMIFS(Skládání!G$11:G$92,Skládání!$D$11:$D$92,$A29,Skládání!$E$11:$E$92,$B$5)</f>
        <v>0</v>
      </c>
      <c r="X29" s="231">
        <f>SUMIFS(Skládání!H$11:H$92,Skládání!$D$11:$D$92,$A29,Skládání!$E$11:$E$92,$B$5)</f>
        <v>0</v>
      </c>
      <c r="Y29" s="231">
        <f>SUMIFS(Skládání!I$11:I$92,Skládání!$D$11:$D$92,$A29,Skládání!$E$11:$E$92,$B$5)</f>
        <v>0</v>
      </c>
      <c r="Z29" s="231">
        <f>SUMIFS(Skládání!J$11:J$92,Skládání!$D$11:$D$92,$A29,Skládání!$E$11:$E$92,$B$5)</f>
        <v>0</v>
      </c>
    </row>
    <row r="30" spans="1:26">
      <c r="A30" s="232">
        <f t="shared" si="3"/>
        <v>43122</v>
      </c>
      <c r="B30" s="230">
        <f>SUMIFS(Lisování!$G$11:$G$92,Lisování!$E$11:$E$92,$A30,Lisování!$F$11:$F$92,$B$5)</f>
        <v>0</v>
      </c>
      <c r="C30" s="231">
        <f>SUMIFS(Lisování!$H$11:$H$92,Lisování!$E$11:$E$92,$A30,Lisování!$F$11:$F$92,$B$5)</f>
        <v>0</v>
      </c>
      <c r="D30" s="231">
        <f>SUMIFS(Lisování!$I$11:$I$92,Lisování!$E$11:$E$92,$A30,Lisování!$F$11:$F$92,$B$5)</f>
        <v>0</v>
      </c>
      <c r="E30" s="231">
        <f>SUMIFS(Lisování!$J$11:$J$92,Lisování!$E$11:$E$92,$A30,Lisování!$F$11:$F$92,$B$5)</f>
        <v>0</v>
      </c>
      <c r="G30" s="232">
        <f t="shared" si="0"/>
        <v>43122</v>
      </c>
      <c r="H30" s="229">
        <f>SUMIFS(Čištění!F$11:F$92,Čištění!$D$11:$D$92,$A30,Čištění!$E$11:$E$92,$B$5)</f>
        <v>0</v>
      </c>
      <c r="I30" s="231">
        <f>SUMIFS(Čištění!G$11:G$92,Čištění!$D$11:$D$92,$A30,Čištění!$E$11:$E$92,$B$5)</f>
        <v>0</v>
      </c>
      <c r="J30" s="231">
        <f>SUMIFS(Čištění!H$11:H$92,Čištění!$D$11:$D$92,$A30,Čištění!$E$11:$E$92,$B$5)</f>
        <v>0</v>
      </c>
      <c r="K30" s="231">
        <f>SUMIFS(Čištění!I$11:I$92,Čištění!$D$11:$D$92,$A30,Čištění!$E$11:$E$92,$B$5)</f>
        <v>0</v>
      </c>
      <c r="L30" s="231">
        <f>SUMIFS(Čištění!J$11:J$92,Čištění!$D$11:$D$92,$A30,Čištění!$E$11:$E$92,$B$5)</f>
        <v>0</v>
      </c>
      <c r="N30" s="232">
        <f t="shared" si="1"/>
        <v>43122</v>
      </c>
      <c r="O30" s="233">
        <f>SUMIFS(Pískování!F$11:F$92,Pískování!$D$11:$D$92,$A30,Pískování!$E$11:$E$92,$B$5)</f>
        <v>0</v>
      </c>
      <c r="P30" s="231">
        <f>SUMIFS(Pískování!G$11:G$92,Pískování!$D$11:$D$92,$A30,Pískování!$E$11:$E$92,$B$5)</f>
        <v>0</v>
      </c>
      <c r="Q30" s="231">
        <f>SUMIFS(Pískování!H$11:H$92,Pískování!$D$11:$D$92,$A30,Pískování!$E$11:$E$92,$B$5)</f>
        <v>0</v>
      </c>
      <c r="R30" s="231">
        <f>SUMIFS(Pískování!I$11:I$92,Pískování!$D$11:$D$92,$A30,Pískování!$E$11:$E$92,$B$5)</f>
        <v>0</v>
      </c>
      <c r="S30" s="231">
        <f>SUMIFS(Pískování!J$11:J$92,Pískování!$D$11:$D$92,$A30,Pískování!$E$11:$E$92,$B$5)</f>
        <v>0</v>
      </c>
      <c r="U30" s="232">
        <f t="shared" si="2"/>
        <v>43122</v>
      </c>
      <c r="V30" s="233">
        <f>SUMIFS(Skládání!F$11:F$92,Skládání!$D$11:$D$92,$A30,Skládání!$E$11:$E$92,$B$5)</f>
        <v>0</v>
      </c>
      <c r="W30" s="231">
        <f>SUMIFS(Skládání!G$11:G$92,Skládání!$D$11:$D$92,$A30,Skládání!$E$11:$E$92,$B$5)</f>
        <v>0</v>
      </c>
      <c r="X30" s="231">
        <f>SUMIFS(Skládání!H$11:H$92,Skládání!$D$11:$D$92,$A30,Skládání!$E$11:$E$92,$B$5)</f>
        <v>0</v>
      </c>
      <c r="Y30" s="231">
        <f>SUMIFS(Skládání!I$11:I$92,Skládání!$D$11:$D$92,$A30,Skládání!$E$11:$E$92,$B$5)</f>
        <v>0</v>
      </c>
      <c r="Z30" s="231">
        <f>SUMIFS(Skládání!J$11:J$92,Skládání!$D$11:$D$92,$A30,Skládání!$E$11:$E$92,$B$5)</f>
        <v>0</v>
      </c>
    </row>
    <row r="31" spans="1:26">
      <c r="A31" s="232">
        <f t="shared" si="3"/>
        <v>43123</v>
      </c>
      <c r="B31" s="230">
        <f>SUMIFS(Lisování!$G$11:$G$92,Lisování!$E$11:$E$92,$A31,Lisování!$F$11:$F$92,$B$5)</f>
        <v>0</v>
      </c>
      <c r="C31" s="231">
        <f>SUMIFS(Lisování!$H$11:$H$92,Lisování!$E$11:$E$92,$A31,Lisování!$F$11:$F$92,$B$5)</f>
        <v>0</v>
      </c>
      <c r="D31" s="231">
        <f>SUMIFS(Lisování!$I$11:$I$92,Lisování!$E$11:$E$92,$A31,Lisování!$F$11:$F$92,$B$5)</f>
        <v>0</v>
      </c>
      <c r="E31" s="231">
        <f>SUMIFS(Lisování!$J$11:$J$92,Lisování!$E$11:$E$92,$A31,Lisování!$F$11:$F$92,$B$5)</f>
        <v>0</v>
      </c>
      <c r="G31" s="232">
        <f t="shared" si="0"/>
        <v>43123</v>
      </c>
      <c r="H31" s="229">
        <f>SUMIFS(Čištění!F$11:F$92,Čištění!$D$11:$D$92,$A31,Čištění!$E$11:$E$92,$B$5)</f>
        <v>0</v>
      </c>
      <c r="I31" s="231">
        <f>SUMIFS(Čištění!G$11:G$92,Čištění!$D$11:$D$92,$A31,Čištění!$E$11:$E$92,$B$5)</f>
        <v>0</v>
      </c>
      <c r="J31" s="231">
        <f>SUMIFS(Čištění!H$11:H$92,Čištění!$D$11:$D$92,$A31,Čištění!$E$11:$E$92,$B$5)</f>
        <v>0</v>
      </c>
      <c r="K31" s="231">
        <f>SUMIFS(Čištění!I$11:I$92,Čištění!$D$11:$D$92,$A31,Čištění!$E$11:$E$92,$B$5)</f>
        <v>0</v>
      </c>
      <c r="L31" s="231">
        <f>SUMIFS(Čištění!J$11:J$92,Čištění!$D$11:$D$92,$A31,Čištění!$E$11:$E$92,$B$5)</f>
        <v>0</v>
      </c>
      <c r="N31" s="232">
        <f t="shared" si="1"/>
        <v>43123</v>
      </c>
      <c r="O31" s="233">
        <f>SUMIFS(Pískování!F$11:F$92,Pískování!$D$11:$D$92,$A31,Pískování!$E$11:$E$92,$B$5)</f>
        <v>0</v>
      </c>
      <c r="P31" s="231">
        <f>SUMIFS(Pískování!G$11:G$92,Pískování!$D$11:$D$92,$A31,Pískování!$E$11:$E$92,$B$5)</f>
        <v>0</v>
      </c>
      <c r="Q31" s="231">
        <f>SUMIFS(Pískování!H$11:H$92,Pískování!$D$11:$D$92,$A31,Pískování!$E$11:$E$92,$B$5)</f>
        <v>0</v>
      </c>
      <c r="R31" s="231">
        <f>SUMIFS(Pískování!I$11:I$92,Pískování!$D$11:$D$92,$A31,Pískování!$E$11:$E$92,$B$5)</f>
        <v>0</v>
      </c>
      <c r="S31" s="231">
        <f>SUMIFS(Pískování!J$11:J$92,Pískování!$D$11:$D$92,$A31,Pískování!$E$11:$E$92,$B$5)</f>
        <v>0</v>
      </c>
      <c r="U31" s="232">
        <f t="shared" si="2"/>
        <v>43123</v>
      </c>
      <c r="V31" s="233">
        <f>SUMIFS(Skládání!F$11:F$92,Skládání!$D$11:$D$92,$A31,Skládání!$E$11:$E$92,$B$5)</f>
        <v>0</v>
      </c>
      <c r="W31" s="231">
        <f>SUMIFS(Skládání!G$11:G$92,Skládání!$D$11:$D$92,$A31,Skládání!$E$11:$E$92,$B$5)</f>
        <v>0</v>
      </c>
      <c r="X31" s="231">
        <f>SUMIFS(Skládání!H$11:H$92,Skládání!$D$11:$D$92,$A31,Skládání!$E$11:$E$92,$B$5)</f>
        <v>0</v>
      </c>
      <c r="Y31" s="231">
        <f>SUMIFS(Skládání!I$11:I$92,Skládání!$D$11:$D$92,$A31,Skládání!$E$11:$E$92,$B$5)</f>
        <v>0</v>
      </c>
      <c r="Z31" s="231">
        <f>SUMIFS(Skládání!J$11:J$92,Skládání!$D$11:$D$92,$A31,Skládání!$E$11:$E$92,$B$5)</f>
        <v>0</v>
      </c>
    </row>
    <row r="32" spans="1:26">
      <c r="A32" s="232">
        <f t="shared" si="3"/>
        <v>43124</v>
      </c>
      <c r="B32" s="230">
        <f>SUMIFS(Lisování!$G$11:$G$92,Lisování!$E$11:$E$92,$A32,Lisování!$F$11:$F$92,$B$5)</f>
        <v>0</v>
      </c>
      <c r="C32" s="231">
        <f>SUMIFS(Lisování!$H$11:$H$92,Lisování!$E$11:$E$92,$A32,Lisování!$F$11:$F$92,$B$5)</f>
        <v>0</v>
      </c>
      <c r="D32" s="231">
        <f>SUMIFS(Lisování!$I$11:$I$92,Lisování!$E$11:$E$92,$A32,Lisování!$F$11:$F$92,$B$5)</f>
        <v>0</v>
      </c>
      <c r="E32" s="231">
        <f>SUMIFS(Lisování!$J$11:$J$92,Lisování!$E$11:$E$92,$A32,Lisování!$F$11:$F$92,$B$5)</f>
        <v>0</v>
      </c>
      <c r="G32" s="232">
        <f t="shared" si="0"/>
        <v>43124</v>
      </c>
      <c r="H32" s="229">
        <f>SUMIFS(Čištění!F$11:F$92,Čištění!$D$11:$D$92,$A32,Čištění!$E$11:$E$92,$B$5)</f>
        <v>0</v>
      </c>
      <c r="I32" s="231">
        <f>SUMIFS(Čištění!G$11:G$92,Čištění!$D$11:$D$92,$A32,Čištění!$E$11:$E$92,$B$5)</f>
        <v>0</v>
      </c>
      <c r="J32" s="231">
        <f>SUMIFS(Čištění!H$11:H$92,Čištění!$D$11:$D$92,$A32,Čištění!$E$11:$E$92,$B$5)</f>
        <v>0</v>
      </c>
      <c r="K32" s="231">
        <f>SUMIFS(Čištění!I$11:I$92,Čištění!$D$11:$D$92,$A32,Čištění!$E$11:$E$92,$B$5)</f>
        <v>0</v>
      </c>
      <c r="L32" s="231">
        <f>SUMIFS(Čištění!J$11:J$92,Čištění!$D$11:$D$92,$A32,Čištění!$E$11:$E$92,$B$5)</f>
        <v>0</v>
      </c>
      <c r="N32" s="232">
        <f t="shared" si="1"/>
        <v>43124</v>
      </c>
      <c r="O32" s="233">
        <f>SUMIFS(Pískování!F$11:F$92,Pískování!$D$11:$D$92,$A32,Pískování!$E$11:$E$92,$B$5)</f>
        <v>0</v>
      </c>
      <c r="P32" s="231">
        <f>SUMIFS(Pískování!G$11:G$92,Pískování!$D$11:$D$92,$A32,Pískování!$E$11:$E$92,$B$5)</f>
        <v>0</v>
      </c>
      <c r="Q32" s="231">
        <f>SUMIFS(Pískování!H$11:H$92,Pískování!$D$11:$D$92,$A32,Pískování!$E$11:$E$92,$B$5)</f>
        <v>0</v>
      </c>
      <c r="R32" s="231">
        <f>SUMIFS(Pískování!I$11:I$92,Pískování!$D$11:$D$92,$A32,Pískování!$E$11:$E$92,$B$5)</f>
        <v>0</v>
      </c>
      <c r="S32" s="231">
        <f>SUMIFS(Pískování!J$11:J$92,Pískování!$D$11:$D$92,$A32,Pískování!$E$11:$E$92,$B$5)</f>
        <v>0</v>
      </c>
      <c r="U32" s="232">
        <f t="shared" si="2"/>
        <v>43124</v>
      </c>
      <c r="V32" s="233">
        <f>SUMIFS(Skládání!F$11:F$92,Skládání!$D$11:$D$92,$A32,Skládání!$E$11:$E$92,$B$5)</f>
        <v>0</v>
      </c>
      <c r="W32" s="231">
        <f>SUMIFS(Skládání!G$11:G$92,Skládání!$D$11:$D$92,$A32,Skládání!$E$11:$E$92,$B$5)</f>
        <v>0</v>
      </c>
      <c r="X32" s="231">
        <f>SUMIFS(Skládání!H$11:H$92,Skládání!$D$11:$D$92,$A32,Skládání!$E$11:$E$92,$B$5)</f>
        <v>0</v>
      </c>
      <c r="Y32" s="231">
        <f>SUMIFS(Skládání!I$11:I$92,Skládání!$D$11:$D$92,$A32,Skládání!$E$11:$E$92,$B$5)</f>
        <v>0</v>
      </c>
      <c r="Z32" s="231">
        <f>SUMIFS(Skládání!J$11:J$92,Skládání!$D$11:$D$92,$A32,Skládání!$E$11:$E$92,$B$5)</f>
        <v>0</v>
      </c>
    </row>
    <row r="33" spans="1:26">
      <c r="A33" s="232">
        <f t="shared" si="3"/>
        <v>43125</v>
      </c>
      <c r="B33" s="230">
        <f>SUMIFS(Lisování!$G$11:$G$92,Lisování!$E$11:$E$92,$A33,Lisování!$F$11:$F$92,$B$5)</f>
        <v>0</v>
      </c>
      <c r="C33" s="231">
        <f>SUMIFS(Lisování!$H$11:$H$92,Lisování!$E$11:$E$92,$A33,Lisování!$F$11:$F$92,$B$5)</f>
        <v>0</v>
      </c>
      <c r="D33" s="231">
        <f>SUMIFS(Lisování!$I$11:$I$92,Lisování!$E$11:$E$92,$A33,Lisování!$F$11:$F$92,$B$5)</f>
        <v>0</v>
      </c>
      <c r="E33" s="231">
        <f>SUMIFS(Lisování!$J$11:$J$92,Lisování!$E$11:$E$92,$A33,Lisování!$F$11:$F$92,$B$5)</f>
        <v>0</v>
      </c>
      <c r="G33" s="232">
        <f t="shared" si="0"/>
        <v>43125</v>
      </c>
      <c r="H33" s="229">
        <f>SUMIFS(Čištění!F$11:F$92,Čištění!$D$11:$D$92,$A33,Čištění!$E$11:$E$92,$B$5)</f>
        <v>0</v>
      </c>
      <c r="I33" s="231">
        <f>SUMIFS(Čištění!G$11:G$92,Čištění!$D$11:$D$92,$A33,Čištění!$E$11:$E$92,$B$5)</f>
        <v>0</v>
      </c>
      <c r="J33" s="231">
        <f>SUMIFS(Čištění!H$11:H$92,Čištění!$D$11:$D$92,$A33,Čištění!$E$11:$E$92,$B$5)</f>
        <v>0</v>
      </c>
      <c r="K33" s="231">
        <f>SUMIFS(Čištění!I$11:I$92,Čištění!$D$11:$D$92,$A33,Čištění!$E$11:$E$92,$B$5)</f>
        <v>0</v>
      </c>
      <c r="L33" s="231">
        <f>SUMIFS(Čištění!J$11:J$92,Čištění!$D$11:$D$92,$A33,Čištění!$E$11:$E$92,$B$5)</f>
        <v>0</v>
      </c>
      <c r="N33" s="232">
        <f t="shared" si="1"/>
        <v>43125</v>
      </c>
      <c r="O33" s="233">
        <f>SUMIFS(Pískování!F$11:F$92,Pískování!$D$11:$D$92,$A33,Pískování!$E$11:$E$92,$B$5)</f>
        <v>0</v>
      </c>
      <c r="P33" s="231">
        <f>SUMIFS(Pískování!G$11:G$92,Pískování!$D$11:$D$92,$A33,Pískování!$E$11:$E$92,$B$5)</f>
        <v>0</v>
      </c>
      <c r="Q33" s="231">
        <f>SUMIFS(Pískování!H$11:H$92,Pískování!$D$11:$D$92,$A33,Pískování!$E$11:$E$92,$B$5)</f>
        <v>0</v>
      </c>
      <c r="R33" s="231">
        <f>SUMIFS(Pískování!I$11:I$92,Pískování!$D$11:$D$92,$A33,Pískování!$E$11:$E$92,$B$5)</f>
        <v>0</v>
      </c>
      <c r="S33" s="231">
        <f>SUMIFS(Pískování!J$11:J$92,Pískování!$D$11:$D$92,$A33,Pískování!$E$11:$E$92,$B$5)</f>
        <v>0</v>
      </c>
      <c r="U33" s="232">
        <f t="shared" si="2"/>
        <v>43125</v>
      </c>
      <c r="V33" s="233">
        <f>SUMIFS(Skládání!F$11:F$92,Skládání!$D$11:$D$92,$A33,Skládání!$E$11:$E$92,$B$5)</f>
        <v>0</v>
      </c>
      <c r="W33" s="231">
        <f>SUMIFS(Skládání!G$11:G$92,Skládání!$D$11:$D$92,$A33,Skládání!$E$11:$E$92,$B$5)</f>
        <v>0</v>
      </c>
      <c r="X33" s="231">
        <f>SUMIFS(Skládání!H$11:H$92,Skládání!$D$11:$D$92,$A33,Skládání!$E$11:$E$92,$B$5)</f>
        <v>0</v>
      </c>
      <c r="Y33" s="231">
        <f>SUMIFS(Skládání!I$11:I$92,Skládání!$D$11:$D$92,$A33,Skládání!$E$11:$E$92,$B$5)</f>
        <v>0</v>
      </c>
      <c r="Z33" s="231">
        <f>SUMIFS(Skládání!J$11:J$92,Skládání!$D$11:$D$92,$A33,Skládání!$E$11:$E$92,$B$5)</f>
        <v>0</v>
      </c>
    </row>
    <row r="34" spans="1:26">
      <c r="A34" s="232">
        <f t="shared" si="3"/>
        <v>43126</v>
      </c>
      <c r="B34" s="230">
        <f>SUMIFS(Lisování!$G$11:$G$92,Lisování!$E$11:$E$92,$A34,Lisování!$F$11:$F$92,$B$5)</f>
        <v>0</v>
      </c>
      <c r="C34" s="231">
        <f>SUMIFS(Lisování!$H$11:$H$92,Lisování!$E$11:$E$92,$A34,Lisování!$F$11:$F$92,$B$5)</f>
        <v>0</v>
      </c>
      <c r="D34" s="231">
        <f>SUMIFS(Lisování!$I$11:$I$92,Lisování!$E$11:$E$92,$A34,Lisování!$F$11:$F$92,$B$5)</f>
        <v>0</v>
      </c>
      <c r="E34" s="231">
        <f>SUMIFS(Lisování!$J$11:$J$92,Lisování!$E$11:$E$92,$A34,Lisování!$F$11:$F$92,$B$5)</f>
        <v>0</v>
      </c>
      <c r="G34" s="232">
        <f t="shared" si="0"/>
        <v>43126</v>
      </c>
      <c r="H34" s="229">
        <f>SUMIFS(Čištění!F$11:F$92,Čištění!$D$11:$D$92,$A34,Čištění!$E$11:$E$92,$B$5)</f>
        <v>0</v>
      </c>
      <c r="I34" s="231">
        <f>SUMIFS(Čištění!G$11:G$92,Čištění!$D$11:$D$92,$A34,Čištění!$E$11:$E$92,$B$5)</f>
        <v>0</v>
      </c>
      <c r="J34" s="231">
        <f>SUMIFS(Čištění!H$11:H$92,Čištění!$D$11:$D$92,$A34,Čištění!$E$11:$E$92,$B$5)</f>
        <v>0</v>
      </c>
      <c r="K34" s="231">
        <f>SUMIFS(Čištění!I$11:I$92,Čištění!$D$11:$D$92,$A34,Čištění!$E$11:$E$92,$B$5)</f>
        <v>0</v>
      </c>
      <c r="L34" s="231">
        <f>SUMIFS(Čištění!J$11:J$92,Čištění!$D$11:$D$92,$A34,Čištění!$E$11:$E$92,$B$5)</f>
        <v>0</v>
      </c>
      <c r="N34" s="232">
        <f t="shared" si="1"/>
        <v>43126</v>
      </c>
      <c r="O34" s="233">
        <f>SUMIFS(Pískování!F$11:F$92,Pískování!$D$11:$D$92,$A34,Pískování!$E$11:$E$92,$B$5)</f>
        <v>0</v>
      </c>
      <c r="P34" s="231">
        <f>SUMIFS(Pískování!G$11:G$92,Pískování!$D$11:$D$92,$A34,Pískování!$E$11:$E$92,$B$5)</f>
        <v>0</v>
      </c>
      <c r="Q34" s="231">
        <f>SUMIFS(Pískování!H$11:H$92,Pískování!$D$11:$D$92,$A34,Pískování!$E$11:$E$92,$B$5)</f>
        <v>0</v>
      </c>
      <c r="R34" s="231">
        <f>SUMIFS(Pískování!I$11:I$92,Pískování!$D$11:$D$92,$A34,Pískování!$E$11:$E$92,$B$5)</f>
        <v>0</v>
      </c>
      <c r="S34" s="231">
        <f>SUMIFS(Pískování!J$11:J$92,Pískování!$D$11:$D$92,$A34,Pískování!$E$11:$E$92,$B$5)</f>
        <v>0</v>
      </c>
      <c r="U34" s="232">
        <f t="shared" si="2"/>
        <v>43126</v>
      </c>
      <c r="V34" s="233">
        <f>SUMIFS(Skládání!F$11:F$92,Skládání!$D$11:$D$92,$A34,Skládání!$E$11:$E$92,$B$5)</f>
        <v>0</v>
      </c>
      <c r="W34" s="231">
        <f>SUMIFS(Skládání!G$11:G$92,Skládání!$D$11:$D$92,$A34,Skládání!$E$11:$E$92,$B$5)</f>
        <v>0</v>
      </c>
      <c r="X34" s="231">
        <f>SUMIFS(Skládání!H$11:H$92,Skládání!$D$11:$D$92,$A34,Skládání!$E$11:$E$92,$B$5)</f>
        <v>0</v>
      </c>
      <c r="Y34" s="231">
        <f>SUMIFS(Skládání!I$11:I$92,Skládání!$D$11:$D$92,$A34,Skládání!$E$11:$E$92,$B$5)</f>
        <v>0</v>
      </c>
      <c r="Z34" s="231">
        <f>SUMIFS(Skládání!J$11:J$92,Skládání!$D$11:$D$92,$A34,Skládání!$E$11:$E$92,$B$5)</f>
        <v>0</v>
      </c>
    </row>
    <row r="35" spans="1:26">
      <c r="A35" s="232">
        <f t="shared" si="3"/>
        <v>43127</v>
      </c>
      <c r="B35" s="230">
        <f>SUMIFS(Lisování!$G$11:$G$92,Lisování!$E$11:$E$92,$A35,Lisování!$F$11:$F$92,$B$5)</f>
        <v>0</v>
      </c>
      <c r="C35" s="231">
        <f>SUMIFS(Lisování!$H$11:$H$92,Lisování!$E$11:$E$92,$A35,Lisování!$F$11:$F$92,$B$5)</f>
        <v>0</v>
      </c>
      <c r="D35" s="231">
        <f>SUMIFS(Lisování!$I$11:$I$92,Lisování!$E$11:$E$92,$A35,Lisování!$F$11:$F$92,$B$5)</f>
        <v>0</v>
      </c>
      <c r="E35" s="231">
        <f>SUMIFS(Lisování!$J$11:$J$92,Lisování!$E$11:$E$92,$A35,Lisování!$F$11:$F$92,$B$5)</f>
        <v>0</v>
      </c>
      <c r="G35" s="232">
        <f t="shared" si="0"/>
        <v>43127</v>
      </c>
      <c r="H35" s="229">
        <f>SUMIFS(Čištění!F$11:F$92,Čištění!$D$11:$D$92,$A35,Čištění!$E$11:$E$92,$B$5)</f>
        <v>0</v>
      </c>
      <c r="I35" s="231">
        <f>SUMIFS(Čištění!G$11:G$92,Čištění!$D$11:$D$92,$A35,Čištění!$E$11:$E$92,$B$5)</f>
        <v>0</v>
      </c>
      <c r="J35" s="231">
        <f>SUMIFS(Čištění!H$11:H$92,Čištění!$D$11:$D$92,$A35,Čištění!$E$11:$E$92,$B$5)</f>
        <v>0</v>
      </c>
      <c r="K35" s="231">
        <f>SUMIFS(Čištění!I$11:I$92,Čištění!$D$11:$D$92,$A35,Čištění!$E$11:$E$92,$B$5)</f>
        <v>0</v>
      </c>
      <c r="L35" s="231">
        <f>SUMIFS(Čištění!J$11:J$92,Čištění!$D$11:$D$92,$A35,Čištění!$E$11:$E$92,$B$5)</f>
        <v>0</v>
      </c>
      <c r="N35" s="232">
        <f t="shared" si="1"/>
        <v>43127</v>
      </c>
      <c r="O35" s="233">
        <f>SUMIFS(Pískování!F$11:F$92,Pískování!$D$11:$D$92,$A35,Pískování!$E$11:$E$92,$B$5)</f>
        <v>0</v>
      </c>
      <c r="P35" s="231">
        <f>SUMIFS(Pískování!G$11:G$92,Pískování!$D$11:$D$92,$A35,Pískování!$E$11:$E$92,$B$5)</f>
        <v>0</v>
      </c>
      <c r="Q35" s="231">
        <f>SUMIFS(Pískování!H$11:H$92,Pískování!$D$11:$D$92,$A35,Pískování!$E$11:$E$92,$B$5)</f>
        <v>0</v>
      </c>
      <c r="R35" s="231">
        <f>SUMIFS(Pískování!I$11:I$92,Pískování!$D$11:$D$92,$A35,Pískování!$E$11:$E$92,$B$5)</f>
        <v>0</v>
      </c>
      <c r="S35" s="231">
        <f>SUMIFS(Pískování!J$11:J$92,Pískování!$D$11:$D$92,$A35,Pískování!$E$11:$E$92,$B$5)</f>
        <v>0</v>
      </c>
      <c r="U35" s="232">
        <f t="shared" si="2"/>
        <v>43127</v>
      </c>
      <c r="V35" s="233">
        <f>SUMIFS(Skládání!F$11:F$92,Skládání!$D$11:$D$92,$A35,Skládání!$E$11:$E$92,$B$5)</f>
        <v>0</v>
      </c>
      <c r="W35" s="231">
        <f>SUMIFS(Skládání!G$11:G$92,Skládání!$D$11:$D$92,$A35,Skládání!$E$11:$E$92,$B$5)</f>
        <v>0</v>
      </c>
      <c r="X35" s="231">
        <f>SUMIFS(Skládání!H$11:H$92,Skládání!$D$11:$D$92,$A35,Skládání!$E$11:$E$92,$B$5)</f>
        <v>0</v>
      </c>
      <c r="Y35" s="231">
        <f>SUMIFS(Skládání!I$11:I$92,Skládání!$D$11:$D$92,$A35,Skládání!$E$11:$E$92,$B$5)</f>
        <v>0</v>
      </c>
      <c r="Z35" s="231">
        <f>SUMIFS(Skládání!J$11:J$92,Skládání!$D$11:$D$92,$A35,Skládání!$E$11:$E$92,$B$5)</f>
        <v>0</v>
      </c>
    </row>
    <row r="36" spans="1:26">
      <c r="A36" s="232">
        <f t="shared" si="3"/>
        <v>43128</v>
      </c>
      <c r="B36" s="230">
        <f>SUMIFS(Lisování!$G$11:$G$92,Lisování!$E$11:$E$92,$A36,Lisování!$F$11:$F$92,$B$5)</f>
        <v>0</v>
      </c>
      <c r="C36" s="231">
        <f>SUMIFS(Lisování!$H$11:$H$92,Lisování!$E$11:$E$92,$A36,Lisování!$F$11:$F$92,$B$5)</f>
        <v>0</v>
      </c>
      <c r="D36" s="231">
        <f>SUMIFS(Lisování!$I$11:$I$92,Lisování!$E$11:$E$92,$A36,Lisování!$F$11:$F$92,$B$5)</f>
        <v>0</v>
      </c>
      <c r="E36" s="231">
        <f>SUMIFS(Lisování!$J$11:$J$92,Lisování!$E$11:$E$92,$A36,Lisování!$F$11:$F$92,$B$5)</f>
        <v>0</v>
      </c>
      <c r="G36" s="232">
        <f t="shared" si="0"/>
        <v>43128</v>
      </c>
      <c r="H36" s="229">
        <f>SUMIFS(Čištění!F$11:F$92,Čištění!$D$11:$D$92,$A36,Čištění!$E$11:$E$92,$B$5)</f>
        <v>0</v>
      </c>
      <c r="I36" s="231">
        <f>SUMIFS(Čištění!G$11:G$92,Čištění!$D$11:$D$92,$A36,Čištění!$E$11:$E$92,$B$5)</f>
        <v>0</v>
      </c>
      <c r="J36" s="231">
        <f>SUMIFS(Čištění!H$11:H$92,Čištění!$D$11:$D$92,$A36,Čištění!$E$11:$E$92,$B$5)</f>
        <v>0</v>
      </c>
      <c r="K36" s="231">
        <f>SUMIFS(Čištění!I$11:I$92,Čištění!$D$11:$D$92,$A36,Čištění!$E$11:$E$92,$B$5)</f>
        <v>0</v>
      </c>
      <c r="L36" s="231">
        <f>SUMIFS(Čištění!J$11:J$92,Čištění!$D$11:$D$92,$A36,Čištění!$E$11:$E$92,$B$5)</f>
        <v>0</v>
      </c>
      <c r="N36" s="232">
        <f t="shared" si="1"/>
        <v>43128</v>
      </c>
      <c r="O36" s="233">
        <f>SUMIFS(Pískování!F$11:F$92,Pískování!$D$11:$D$92,$A36,Pískování!$E$11:$E$92,$B$5)</f>
        <v>0</v>
      </c>
      <c r="P36" s="231">
        <f>SUMIFS(Pískování!G$11:G$92,Pískování!$D$11:$D$92,$A36,Pískování!$E$11:$E$92,$B$5)</f>
        <v>0</v>
      </c>
      <c r="Q36" s="231">
        <f>SUMIFS(Pískování!H$11:H$92,Pískování!$D$11:$D$92,$A36,Pískování!$E$11:$E$92,$B$5)</f>
        <v>0</v>
      </c>
      <c r="R36" s="231">
        <f>SUMIFS(Pískování!I$11:I$92,Pískování!$D$11:$D$92,$A36,Pískování!$E$11:$E$92,$B$5)</f>
        <v>0</v>
      </c>
      <c r="S36" s="231">
        <f>SUMIFS(Pískování!J$11:J$92,Pískování!$D$11:$D$92,$A36,Pískování!$E$11:$E$92,$B$5)</f>
        <v>0</v>
      </c>
      <c r="U36" s="232">
        <f t="shared" si="2"/>
        <v>43128</v>
      </c>
      <c r="V36" s="233">
        <f>SUMIFS(Skládání!F$11:F$92,Skládání!$D$11:$D$92,$A36,Skládání!$E$11:$E$92,$B$5)</f>
        <v>0</v>
      </c>
      <c r="W36" s="231">
        <f>SUMIFS(Skládání!G$11:G$92,Skládání!$D$11:$D$92,$A36,Skládání!$E$11:$E$92,$B$5)</f>
        <v>0</v>
      </c>
      <c r="X36" s="231">
        <f>SUMIFS(Skládání!H$11:H$92,Skládání!$D$11:$D$92,$A36,Skládání!$E$11:$E$92,$B$5)</f>
        <v>0</v>
      </c>
      <c r="Y36" s="231">
        <f>SUMIFS(Skládání!I$11:I$92,Skládání!$D$11:$D$92,$A36,Skládání!$E$11:$E$92,$B$5)</f>
        <v>0</v>
      </c>
      <c r="Z36" s="231">
        <f>SUMIFS(Skládání!J$11:J$92,Skládání!$D$11:$D$92,$A36,Skládání!$E$11:$E$92,$B$5)</f>
        <v>0</v>
      </c>
    </row>
    <row r="37" spans="1:26">
      <c r="A37" s="232">
        <f t="shared" si="3"/>
        <v>43129</v>
      </c>
      <c r="B37" s="230">
        <f>SUMIFS(Lisování!$G$11:$G$92,Lisování!$E$11:$E$92,$A37,Lisování!$F$11:$F$92,$B$5)</f>
        <v>0</v>
      </c>
      <c r="C37" s="231">
        <f>SUMIFS(Lisování!$H$11:$H$92,Lisování!$E$11:$E$92,$A37,Lisování!$F$11:$F$92,$B$5)</f>
        <v>0</v>
      </c>
      <c r="D37" s="231">
        <f>SUMIFS(Lisování!$I$11:$I$92,Lisování!$E$11:$E$92,$A37,Lisování!$F$11:$F$92,$B$5)</f>
        <v>0</v>
      </c>
      <c r="E37" s="231">
        <f>SUMIFS(Lisování!$J$11:$J$92,Lisování!$E$11:$E$92,$A37,Lisování!$F$11:$F$92,$B$5)</f>
        <v>0</v>
      </c>
      <c r="G37" s="232">
        <f t="shared" si="0"/>
        <v>43129</v>
      </c>
      <c r="H37" s="229">
        <f>SUMIFS(Čištění!F$11:F$92,Čištění!$D$11:$D$92,$A37,Čištění!$E$11:$E$92,$B$5)</f>
        <v>0</v>
      </c>
      <c r="I37" s="231">
        <f>SUMIFS(Čištění!G$11:G$92,Čištění!$D$11:$D$92,$A37,Čištění!$E$11:$E$92,$B$5)</f>
        <v>0</v>
      </c>
      <c r="J37" s="231">
        <f>SUMIFS(Čištění!H$11:H$92,Čištění!$D$11:$D$92,$A37,Čištění!$E$11:$E$92,$B$5)</f>
        <v>0</v>
      </c>
      <c r="K37" s="231">
        <f>SUMIFS(Čištění!I$11:I$92,Čištění!$D$11:$D$92,$A37,Čištění!$E$11:$E$92,$B$5)</f>
        <v>0</v>
      </c>
      <c r="L37" s="231">
        <f>SUMIFS(Čištění!J$11:J$92,Čištění!$D$11:$D$92,$A37,Čištění!$E$11:$E$92,$B$5)</f>
        <v>0</v>
      </c>
      <c r="N37" s="232">
        <f t="shared" si="1"/>
        <v>43129</v>
      </c>
      <c r="O37" s="233">
        <f>SUMIFS(Pískování!F$11:F$92,Pískování!$D$11:$D$92,$A37,Pískování!$E$11:$E$92,$B$5)</f>
        <v>0</v>
      </c>
      <c r="P37" s="231">
        <f>SUMIFS(Pískování!G$11:G$92,Pískování!$D$11:$D$92,$A37,Pískování!$E$11:$E$92,$B$5)</f>
        <v>0</v>
      </c>
      <c r="Q37" s="231">
        <f>SUMIFS(Pískování!H$11:H$92,Pískování!$D$11:$D$92,$A37,Pískování!$E$11:$E$92,$B$5)</f>
        <v>0</v>
      </c>
      <c r="R37" s="231">
        <f>SUMIFS(Pískování!I$11:I$92,Pískování!$D$11:$D$92,$A37,Pískování!$E$11:$E$92,$B$5)</f>
        <v>0</v>
      </c>
      <c r="S37" s="231">
        <f>SUMIFS(Pískování!J$11:J$92,Pískování!$D$11:$D$92,$A37,Pískování!$E$11:$E$92,$B$5)</f>
        <v>0</v>
      </c>
      <c r="U37" s="232">
        <f t="shared" si="2"/>
        <v>43129</v>
      </c>
      <c r="V37" s="233">
        <f>SUMIFS(Skládání!F$11:F$92,Skládání!$D$11:$D$92,$A37,Skládání!$E$11:$E$92,$B$5)</f>
        <v>0</v>
      </c>
      <c r="W37" s="231">
        <f>SUMIFS(Skládání!G$11:G$92,Skládání!$D$11:$D$92,$A37,Skládání!$E$11:$E$92,$B$5)</f>
        <v>0</v>
      </c>
      <c r="X37" s="231">
        <f>SUMIFS(Skládání!H$11:H$92,Skládání!$D$11:$D$92,$A37,Skládání!$E$11:$E$92,$B$5)</f>
        <v>0</v>
      </c>
      <c r="Y37" s="231">
        <f>SUMIFS(Skládání!I$11:I$92,Skládání!$D$11:$D$92,$A37,Skládání!$E$11:$E$92,$B$5)</f>
        <v>0</v>
      </c>
      <c r="Z37" s="231">
        <f>SUMIFS(Skládání!J$11:J$92,Skládání!$D$11:$D$92,$A37,Skládání!$E$11:$E$92,$B$5)</f>
        <v>0</v>
      </c>
    </row>
    <row r="38" spans="1:26">
      <c r="A38" s="232">
        <f t="shared" si="3"/>
        <v>43130</v>
      </c>
      <c r="B38" s="230">
        <f>SUMIFS(Lisování!$G$11:$G$92,Lisování!$E$11:$E$92,$A38,Lisování!$F$11:$F$92,$B$5)</f>
        <v>0</v>
      </c>
      <c r="C38" s="231">
        <f>SUMIFS(Lisování!$H$11:$H$92,Lisování!$E$11:$E$92,$A38,Lisování!$F$11:$F$92,$B$5)</f>
        <v>0</v>
      </c>
      <c r="D38" s="231">
        <f>SUMIFS(Lisování!$I$11:$I$92,Lisování!$E$11:$E$92,$A38,Lisování!$F$11:$F$92,$B$5)</f>
        <v>0</v>
      </c>
      <c r="E38" s="231">
        <f>SUMIFS(Lisování!$J$11:$J$92,Lisování!$E$11:$E$92,$A38,Lisování!$F$11:$F$92,$B$5)</f>
        <v>0</v>
      </c>
      <c r="G38" s="232">
        <f t="shared" si="0"/>
        <v>43130</v>
      </c>
      <c r="H38" s="229">
        <f>SUMIFS(Čištění!F$11:F$92,Čištění!$D$11:$D$92,$A38,Čištění!$E$11:$E$92,$B$5)</f>
        <v>0</v>
      </c>
      <c r="I38" s="231">
        <f>SUMIFS(Čištění!G$11:G$92,Čištění!$D$11:$D$92,$A38,Čištění!$E$11:$E$92,$B$5)</f>
        <v>0</v>
      </c>
      <c r="J38" s="231">
        <f>SUMIFS(Čištění!H$11:H$92,Čištění!$D$11:$D$92,$A38,Čištění!$E$11:$E$92,$B$5)</f>
        <v>0</v>
      </c>
      <c r="K38" s="231">
        <f>SUMIFS(Čištění!I$11:I$92,Čištění!$D$11:$D$92,$A38,Čištění!$E$11:$E$92,$B$5)</f>
        <v>0</v>
      </c>
      <c r="L38" s="231">
        <f>SUMIFS(Čištění!J$11:J$92,Čištění!$D$11:$D$92,$A38,Čištění!$E$11:$E$92,$B$5)</f>
        <v>0</v>
      </c>
      <c r="N38" s="232">
        <f t="shared" si="1"/>
        <v>43130</v>
      </c>
      <c r="O38" s="233">
        <f>SUMIFS(Pískování!F$11:F$92,Pískování!$D$11:$D$92,$A38,Pískování!$E$11:$E$92,$B$5)</f>
        <v>0</v>
      </c>
      <c r="P38" s="231">
        <f>SUMIFS(Pískování!G$11:G$92,Pískování!$D$11:$D$92,$A38,Pískování!$E$11:$E$92,$B$5)</f>
        <v>0</v>
      </c>
      <c r="Q38" s="231">
        <f>SUMIFS(Pískování!H$11:H$92,Pískování!$D$11:$D$92,$A38,Pískování!$E$11:$E$92,$B$5)</f>
        <v>0</v>
      </c>
      <c r="R38" s="231">
        <f>SUMIFS(Pískování!I$11:I$92,Pískování!$D$11:$D$92,$A38,Pískování!$E$11:$E$92,$B$5)</f>
        <v>0</v>
      </c>
      <c r="S38" s="231">
        <f>SUMIFS(Pískování!J$11:J$92,Pískování!$D$11:$D$92,$A38,Pískování!$E$11:$E$92,$B$5)</f>
        <v>0</v>
      </c>
      <c r="U38" s="232">
        <f t="shared" si="2"/>
        <v>43130</v>
      </c>
      <c r="V38" s="233">
        <f>SUMIFS(Skládání!F$11:F$92,Skládání!$D$11:$D$92,$A38,Skládání!$E$11:$E$92,$B$5)</f>
        <v>0</v>
      </c>
      <c r="W38" s="231">
        <f>SUMIFS(Skládání!G$11:G$92,Skládání!$D$11:$D$92,$A38,Skládání!$E$11:$E$92,$B$5)</f>
        <v>0</v>
      </c>
      <c r="X38" s="231">
        <f>SUMIFS(Skládání!H$11:H$92,Skládání!$D$11:$D$92,$A38,Skládání!$E$11:$E$92,$B$5)</f>
        <v>0</v>
      </c>
      <c r="Y38" s="231">
        <f>SUMIFS(Skládání!I$11:I$92,Skládání!$D$11:$D$92,$A38,Skládání!$E$11:$E$92,$B$5)</f>
        <v>0</v>
      </c>
      <c r="Z38" s="231">
        <f>SUMIFS(Skládání!J$11:J$92,Skládání!$D$11:$D$92,$A38,Skládání!$E$11:$E$92,$B$5)</f>
        <v>0</v>
      </c>
    </row>
    <row r="39" spans="1:26">
      <c r="A39" s="232">
        <f t="shared" si="3"/>
        <v>43131</v>
      </c>
      <c r="B39" s="230">
        <f>SUMIFS(Lisování!$G$11:$G$92,Lisování!$E$11:$E$92,$A39,Lisování!$F$11:$F$92,$B$5)</f>
        <v>0</v>
      </c>
      <c r="C39" s="231">
        <f>SUMIFS(Lisování!$H$11:$H$92,Lisování!$E$11:$E$92,$A39,Lisování!$F$11:$F$92,$B$5)</f>
        <v>0</v>
      </c>
      <c r="D39" s="231">
        <f>SUMIFS(Lisování!$I$11:$I$92,Lisování!$E$11:$E$92,$A39,Lisování!$F$11:$F$92,$B$5)</f>
        <v>0</v>
      </c>
      <c r="E39" s="231">
        <f>SUMIFS(Lisování!$J$11:$J$92,Lisování!$E$11:$E$92,$A39,Lisování!$F$11:$F$92,$B$5)</f>
        <v>0</v>
      </c>
      <c r="G39" s="232">
        <f t="shared" si="0"/>
        <v>43131</v>
      </c>
      <c r="H39" s="229">
        <f>SUMIFS(Čištění!F$11:F$92,Čištění!$D$11:$D$92,$A39,Čištění!$E$11:$E$92,$B$5)</f>
        <v>0</v>
      </c>
      <c r="I39" s="231">
        <f>SUMIFS(Čištění!G$11:G$92,Čištění!$D$11:$D$92,$A39,Čištění!$E$11:$E$92,$B$5)</f>
        <v>0</v>
      </c>
      <c r="J39" s="231">
        <f>SUMIFS(Čištění!H$11:H$92,Čištění!$D$11:$D$92,$A39,Čištění!$E$11:$E$92,$B$5)</f>
        <v>0</v>
      </c>
      <c r="K39" s="231">
        <f>SUMIFS(Čištění!I$11:I$92,Čištění!$D$11:$D$92,$A39,Čištění!$E$11:$E$92,$B$5)</f>
        <v>0</v>
      </c>
      <c r="L39" s="231">
        <f>SUMIFS(Čištění!J$11:J$92,Čištění!$D$11:$D$92,$A39,Čištění!$E$11:$E$92,$B$5)</f>
        <v>0</v>
      </c>
      <c r="N39" s="232">
        <f t="shared" si="1"/>
        <v>43131</v>
      </c>
      <c r="O39" s="233">
        <f>SUMIFS(Pískování!F$11:F$92,Pískování!$D$11:$D$92,$A39,Pískování!$E$11:$E$92,$B$5)</f>
        <v>0</v>
      </c>
      <c r="P39" s="231">
        <f>SUMIFS(Pískování!G$11:G$92,Pískování!$D$11:$D$92,$A39,Pískování!$E$11:$E$92,$B$5)</f>
        <v>0</v>
      </c>
      <c r="Q39" s="231">
        <f>SUMIFS(Pískování!H$11:H$92,Pískování!$D$11:$D$92,$A39,Pískování!$E$11:$E$92,$B$5)</f>
        <v>0</v>
      </c>
      <c r="R39" s="231">
        <f>SUMIFS(Pískování!I$11:I$92,Pískování!$D$11:$D$92,$A39,Pískování!$E$11:$E$92,$B$5)</f>
        <v>0</v>
      </c>
      <c r="S39" s="231">
        <f>SUMIFS(Pískování!J$11:J$92,Pískování!$D$11:$D$92,$A39,Pískování!$E$11:$E$92,$B$5)</f>
        <v>0</v>
      </c>
      <c r="U39" s="232">
        <f t="shared" si="2"/>
        <v>43131</v>
      </c>
      <c r="V39" s="233">
        <f>SUMIFS(Skládání!F$11:F$92,Skládání!$D$11:$D$92,$A39,Skládání!$E$11:$E$92,$B$5)</f>
        <v>0</v>
      </c>
      <c r="W39" s="231">
        <f>SUMIFS(Skládání!G$11:G$92,Skládání!$D$11:$D$92,$A39,Skládání!$E$11:$E$92,$B$5)</f>
        <v>0</v>
      </c>
      <c r="X39" s="231">
        <f>SUMIFS(Skládání!H$11:H$92,Skládání!$D$11:$D$92,$A39,Skládání!$E$11:$E$92,$B$5)</f>
        <v>0</v>
      </c>
      <c r="Y39" s="231">
        <f>SUMIFS(Skládání!I$11:I$92,Skládání!$D$11:$D$92,$A39,Skládání!$E$11:$E$92,$B$5)</f>
        <v>0</v>
      </c>
      <c r="Z39" s="231">
        <f>SUMIFS(Skládání!J$11:J$92,Skládání!$D$11:$D$92,$A39,Skládání!$E$11:$E$92,$B$5)</f>
        <v>0</v>
      </c>
    </row>
    <row r="40" spans="1:26">
      <c r="A40" s="232"/>
    </row>
    <row r="41" spans="1:26">
      <c r="A41" s="232"/>
    </row>
    <row r="42" spans="1:26">
      <c r="A42" s="232"/>
    </row>
    <row r="43" spans="1:26">
      <c r="A43" s="232"/>
    </row>
  </sheetData>
  <mergeCells count="11">
    <mergeCell ref="A7:E7"/>
    <mergeCell ref="G7:K7"/>
    <mergeCell ref="N7:S7"/>
    <mergeCell ref="U7:Z7"/>
    <mergeCell ref="B4:C4"/>
    <mergeCell ref="B5:C5"/>
    <mergeCell ref="A1:Z1"/>
    <mergeCell ref="A2:E2"/>
    <mergeCell ref="G2:L2"/>
    <mergeCell ref="N2:S2"/>
    <mergeCell ref="U2:Z2"/>
  </mergeCells>
  <conditionalFormatting sqref="A1:B1048576 C9:E1048576 C2:E7 I2:L7 M1:O1048576 P9:S1048576 P2:S7 T1:V1048576 AA1:XFD1048576 W2:Z7 W9:Z1048576 F1:H1048576 I9:L1048576">
    <cfRule type="cellIs" dxfId="49" priority="1" operator="equal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Z113"/>
  <sheetViews>
    <sheetView tabSelected="1" topLeftCell="F1" workbookViewId="0">
      <pane ySplit="10" topLeftCell="A11" activePane="bottomLeft" state="frozen"/>
      <selection pane="bottomLeft" activeCell="X11" sqref="X11"/>
    </sheetView>
  </sheetViews>
  <sheetFormatPr defaultRowHeight="15"/>
  <cols>
    <col min="1" max="1" width="3" style="22" bestFit="1" customWidth="1"/>
    <col min="2" max="2" width="6.5703125" style="26" bestFit="1" customWidth="1"/>
    <col min="3" max="3" width="10.140625" style="35" bestFit="1" customWidth="1"/>
    <col min="4" max="4" width="11.85546875" style="1" bestFit="1" customWidth="1"/>
    <col min="5" max="5" width="9.140625" style="9" bestFit="1" customWidth="1"/>
    <col min="6" max="6" width="10.42578125" style="35" bestFit="1" customWidth="1"/>
    <col min="7" max="7" width="17.7109375" style="1" customWidth="1"/>
    <col min="8" max="8" width="8.42578125" style="28" bestFit="1" customWidth="1"/>
    <col min="9" max="9" width="7.5703125" style="28" bestFit="1" customWidth="1"/>
    <col min="10" max="10" width="11.5703125" style="28" bestFit="1" customWidth="1"/>
    <col min="11" max="11" width="8.140625" style="28" bestFit="1" customWidth="1"/>
    <col min="12" max="12" width="7.7109375" style="1" bestFit="1" customWidth="1"/>
    <col min="13" max="13" width="8.140625" style="27" bestFit="1" customWidth="1"/>
    <col min="14" max="14" width="8.5703125" style="1" bestFit="1" customWidth="1"/>
    <col min="15" max="15" width="8" style="1" bestFit="1" customWidth="1"/>
    <col min="16" max="16" width="9.28515625" style="1" bestFit="1" customWidth="1"/>
    <col min="17" max="17" width="9.28515625" style="112" customWidth="1"/>
    <col min="18" max="18" width="8" style="1" bestFit="1" customWidth="1"/>
    <col min="19" max="19" width="11.85546875" style="1" bestFit="1" customWidth="1"/>
    <col min="20" max="20" width="10.140625" style="1" bestFit="1" customWidth="1"/>
    <col min="21" max="21" width="8.5703125" style="1" bestFit="1" customWidth="1"/>
    <col min="22" max="22" width="11.85546875" style="1" bestFit="1" customWidth="1"/>
    <col min="23" max="23" width="6.7109375" style="1" bestFit="1" customWidth="1"/>
    <col min="24" max="24" width="5.140625" style="1" customWidth="1"/>
    <col min="25" max="25" width="4" style="1" bestFit="1" customWidth="1"/>
    <col min="26" max="26" width="4.28515625" style="1" customWidth="1"/>
    <col min="27" max="27" width="19.85546875" style="1" bestFit="1" customWidth="1"/>
    <col min="28" max="28" width="59.85546875" style="1" bestFit="1" customWidth="1"/>
    <col min="29" max="29" width="9.140625" style="1"/>
    <col min="30" max="30" width="9.85546875" style="1" customWidth="1"/>
    <col min="31" max="31" width="11.140625" style="1" customWidth="1"/>
    <col min="32" max="16384" width="9.140625" style="1"/>
  </cols>
  <sheetData>
    <row r="1" spans="1:26" ht="25.5" customHeight="1" thickBot="1">
      <c r="A1" s="351" t="s">
        <v>32</v>
      </c>
      <c r="B1" s="352"/>
      <c r="C1" s="352"/>
      <c r="D1" s="352"/>
      <c r="E1" s="353"/>
      <c r="F1" s="331" t="s">
        <v>69</v>
      </c>
      <c r="G1" s="332"/>
      <c r="H1" s="333"/>
      <c r="I1" s="369" t="s">
        <v>38</v>
      </c>
      <c r="J1" s="370"/>
      <c r="K1" s="183" t="s">
        <v>4</v>
      </c>
      <c r="L1" s="184" t="s">
        <v>20</v>
      </c>
      <c r="M1" s="280" t="s">
        <v>19</v>
      </c>
      <c r="N1" s="185" t="s">
        <v>10</v>
      </c>
      <c r="O1" s="186" t="s">
        <v>46</v>
      </c>
      <c r="P1" s="187" t="s">
        <v>13</v>
      </c>
      <c r="Q1" s="188" t="s">
        <v>45</v>
      </c>
      <c r="T1" s="375" t="str">
        <f>A1&amp;"  "&amp;F1&amp;" hodinový průměr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"</f>
        <v xml:space="preserve">Lisování  Jablka hodinový průměr  Výrobní příkaz  a  </v>
      </c>
      <c r="U1" s="376"/>
      <c r="V1" s="376"/>
      <c r="W1" s="376"/>
      <c r="X1" s="377"/>
    </row>
    <row r="2" spans="1:26" s="19" customFormat="1" ht="24" customHeight="1" thickBot="1">
      <c r="A2" s="354"/>
      <c r="B2" s="355"/>
      <c r="C2" s="355"/>
      <c r="D2" s="355"/>
      <c r="E2" s="356"/>
      <c r="F2" s="334"/>
      <c r="G2" s="335"/>
      <c r="H2" s="336"/>
      <c r="I2" s="371">
        <f>Shrnutí!B5</f>
        <v>61.29032258064516</v>
      </c>
      <c r="J2" s="372"/>
      <c r="K2" s="384">
        <v>1</v>
      </c>
      <c r="L2" s="346" t="s">
        <v>68</v>
      </c>
      <c r="M2" s="189" t="s">
        <v>32</v>
      </c>
      <c r="N2" s="197">
        <f>SUMIFS(H$11:H$92,$B$11:$B$92,$K$2,$C$11:$C$92,$L$2)</f>
        <v>14</v>
      </c>
      <c r="O2" s="190">
        <f>SUMIFS(I$11:I$92,$B$11:$B$92,$K$2,$C$11:$C$92,$L$2)</f>
        <v>5</v>
      </c>
      <c r="P2" s="190">
        <f>SUMIFS(J$11:J$92,$B$11:$B$92,$K$2,$C$11:$C$92,$L$2)</f>
        <v>0</v>
      </c>
      <c r="Q2" s="191">
        <f>SUM(N2:P2)</f>
        <v>19</v>
      </c>
      <c r="T2" s="378" t="str">
        <f>A1&amp;"  "&amp;F1&amp;"   rozdělení chyb   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 "</f>
        <v xml:space="preserve">Lisování  Jablka   rozdělení chyb     Výrobní příkaz  a   </v>
      </c>
      <c r="U2" s="379"/>
      <c r="V2" s="379"/>
      <c r="W2" s="379"/>
      <c r="X2" s="380"/>
    </row>
    <row r="3" spans="1:26" s="58" customFormat="1" ht="18" customHeight="1" thickBot="1">
      <c r="A3" s="212"/>
      <c r="B3" s="213"/>
      <c r="C3" s="213"/>
      <c r="D3" s="213"/>
      <c r="E3" s="214"/>
      <c r="F3" s="337" t="s">
        <v>20</v>
      </c>
      <c r="G3" s="338"/>
      <c r="H3" s="339"/>
      <c r="I3" s="373" t="s">
        <v>39</v>
      </c>
      <c r="J3" s="374"/>
      <c r="K3" s="385"/>
      <c r="L3" s="347"/>
      <c r="M3" s="192" t="s">
        <v>33</v>
      </c>
      <c r="N3" s="171">
        <f>SUMIFS(Čištění!G$11:G$92,Čištění!$B$11:$B$92,$K$2,Čištění!$C$11:$C$92,$L$2)</f>
        <v>7</v>
      </c>
      <c r="O3" s="21">
        <f>SUMIFS(Čištění!H$11:H$92,Čištění!$B$11:$B$92,$K$2,Čištění!$C$11:$C$92,$L$2)</f>
        <v>2</v>
      </c>
      <c r="P3" s="21">
        <f>SUMIFS(Čištění!I$11:I$92,Čištění!$B$11:$B$92,$K$2,Čištění!$C$11:$C$92,$L$2)</f>
        <v>5</v>
      </c>
      <c r="Q3" s="193">
        <f>SUM(N3:P3)</f>
        <v>14</v>
      </c>
    </row>
    <row r="4" spans="1:26" ht="21.75" customHeight="1">
      <c r="A4" s="357">
        <v>7.5</v>
      </c>
      <c r="B4" s="358"/>
      <c r="C4" s="358"/>
      <c r="D4" s="359"/>
      <c r="E4" s="130">
        <v>5</v>
      </c>
      <c r="F4" s="340" t="str">
        <f>Shrnutí!E5</f>
        <v>a</v>
      </c>
      <c r="G4" s="341"/>
      <c r="H4" s="342"/>
      <c r="I4" s="362">
        <f>Shrnutí!C5</f>
        <v>112.90322580645162</v>
      </c>
      <c r="J4" s="363"/>
      <c r="K4" s="385"/>
      <c r="L4" s="347"/>
      <c r="M4" s="194" t="s">
        <v>37</v>
      </c>
      <c r="N4" s="171">
        <f>SUMIFS(Pískování!G$11:G$92,Pískování!$B$11:$B$92,$K$2,Pískování!$C$11:$C$92,$L$2)</f>
        <v>4</v>
      </c>
      <c r="O4" s="21">
        <f>SUMIFS(Pískování!H$11:H$92,Pískování!$B$11:$B$92,$K$2,Pískování!$C$11:$C$92,$L$2)</f>
        <v>5</v>
      </c>
      <c r="P4" s="21">
        <f>SUMIFS(Pískování!I$11:I$92,Pískování!$B$11:$B$92,$K$2,Pískování!$C$11:$C$92,$L$2)</f>
        <v>5</v>
      </c>
      <c r="Q4" s="193">
        <f>SUM(N4:P4)</f>
        <v>14</v>
      </c>
    </row>
    <row r="5" spans="1:26" s="112" customFormat="1" ht="20.25" customHeight="1" thickBot="1">
      <c r="A5" s="360" t="s">
        <v>31</v>
      </c>
      <c r="B5" s="361"/>
      <c r="C5" s="361"/>
      <c r="D5" s="361"/>
      <c r="E5" s="236">
        <f>$E$4/$A$4</f>
        <v>0.66666666666666663</v>
      </c>
      <c r="F5" s="343"/>
      <c r="G5" s="344"/>
      <c r="H5" s="345"/>
      <c r="I5" s="364"/>
      <c r="J5" s="365"/>
      <c r="K5" s="386"/>
      <c r="L5" s="348"/>
      <c r="M5" s="195" t="s">
        <v>40</v>
      </c>
      <c r="N5" s="172">
        <f>SUMIFS(Skládání!G$11:G$92,Skládání!$B$11:$B$92,$K$2,Skládání!$C$11:$C$92,$L$2)</f>
        <v>4</v>
      </c>
      <c r="O5" s="41">
        <f>SUMIFS(Skládání!H$11:H$92,Skládání!$B$11:$B$92,$K$2,Skládání!$C$11:$C$92,$L$2)</f>
        <v>5</v>
      </c>
      <c r="P5" s="41">
        <f>SUMIFS(Skládání!I$11:I$92,Skládání!$B$11:$B$92,$K$2,Skládání!$C$11:$C$92,$L$2)</f>
        <v>5</v>
      </c>
      <c r="Q5" s="173">
        <f>SUM(N5:P5)</f>
        <v>14</v>
      </c>
      <c r="W5" s="181"/>
    </row>
    <row r="6" spans="1:26" s="8" customFormat="1" ht="15.75" customHeight="1" thickBot="1">
      <c r="A6" s="180"/>
      <c r="B6" s="180"/>
      <c r="E6" s="225" t="s">
        <v>56</v>
      </c>
      <c r="F6" s="253" t="s">
        <v>57</v>
      </c>
      <c r="G6" s="245" t="s">
        <v>45</v>
      </c>
      <c r="H6" s="255" t="s">
        <v>10</v>
      </c>
      <c r="I6" s="226" t="s">
        <v>61</v>
      </c>
      <c r="J6" s="227" t="s">
        <v>12</v>
      </c>
      <c r="Q6" s="112"/>
      <c r="U6" s="8">
        <f>IF(X11=0,W11,X11)</f>
        <v>14</v>
      </c>
      <c r="V6" s="24"/>
      <c r="W6" s="1"/>
      <c r="X6" s="1"/>
      <c r="Y6" s="1"/>
    </row>
    <row r="7" spans="1:26" s="112" customFormat="1" ht="15.75" customHeight="1" thickBot="1">
      <c r="A7" s="180"/>
      <c r="E7" s="244">
        <v>43152</v>
      </c>
      <c r="F7" s="254">
        <v>7</v>
      </c>
      <c r="G7" s="246">
        <f>H7+J7+I7</f>
        <v>0</v>
      </c>
      <c r="H7" s="256">
        <f>SUMIFS(H$11:H$92,$C$11:$C$92,#REF!,$E$11:$E$92,$E$7)</f>
        <v>0</v>
      </c>
      <c r="I7" s="234">
        <f>SUMIFS(I$11:I$92,$C$11:$C$92,#REF!,$E$11:$E$92,$E$7)</f>
        <v>0</v>
      </c>
      <c r="J7" s="56">
        <f>SUMIFS(J$11:J$92,$C$11:$C$92,#REF!,$E$11:$E$92,$E$7)</f>
        <v>0</v>
      </c>
      <c r="M7" s="300"/>
      <c r="V7" s="24"/>
    </row>
    <row r="8" spans="1:26" s="112" customFormat="1" ht="15.75" customHeight="1" thickBot="1">
      <c r="A8" s="180"/>
      <c r="E8" s="349" t="s">
        <v>65</v>
      </c>
      <c r="F8" s="350"/>
      <c r="G8" s="235"/>
      <c r="H8" s="237">
        <v>194</v>
      </c>
      <c r="I8" s="382" t="str">
        <f>IF(H7&gt;0,H8/(H7/G8)," ")</f>
        <v xml:space="preserve"> </v>
      </c>
      <c r="J8" s="383"/>
      <c r="K8" s="258"/>
      <c r="V8" s="24"/>
    </row>
    <row r="9" spans="1:26" ht="15.75" thickBot="1">
      <c r="C9" s="1"/>
      <c r="F9" s="224"/>
      <c r="G9" s="224"/>
      <c r="H9" s="224"/>
      <c r="I9" s="224"/>
      <c r="J9" s="224"/>
      <c r="K9" s="349" t="s">
        <v>0</v>
      </c>
      <c r="L9" s="381"/>
      <c r="M9" s="381"/>
      <c r="N9" s="381"/>
      <c r="O9" s="381"/>
      <c r="P9" s="350"/>
      <c r="Q9" s="240"/>
      <c r="R9" s="366" t="s">
        <v>14</v>
      </c>
      <c r="S9" s="367"/>
      <c r="T9" s="368"/>
      <c r="W9" s="387" t="s">
        <v>67</v>
      </c>
      <c r="X9" s="387"/>
      <c r="Y9" s="387"/>
      <c r="Z9" s="387"/>
    </row>
    <row r="10" spans="1:26" ht="45.75" thickBot="1">
      <c r="B10" s="16" t="s">
        <v>4</v>
      </c>
      <c r="C10" s="3" t="s">
        <v>18</v>
      </c>
      <c r="D10" s="3" t="s">
        <v>25</v>
      </c>
      <c r="E10" s="26" t="s">
        <v>8</v>
      </c>
      <c r="F10" s="31" t="s">
        <v>1</v>
      </c>
      <c r="G10" s="32" t="s">
        <v>2</v>
      </c>
      <c r="H10" s="33" t="s">
        <v>66</v>
      </c>
      <c r="I10" s="95" t="s">
        <v>11</v>
      </c>
      <c r="J10" s="91" t="s">
        <v>12</v>
      </c>
      <c r="K10" s="4" t="s">
        <v>60</v>
      </c>
      <c r="L10" s="5" t="s">
        <v>48</v>
      </c>
      <c r="M10" s="5" t="s">
        <v>49</v>
      </c>
      <c r="N10" s="5" t="s">
        <v>59</v>
      </c>
      <c r="O10" s="174" t="s">
        <v>52</v>
      </c>
      <c r="P10" s="175" t="s">
        <v>58</v>
      </c>
      <c r="Q10" s="243" t="s">
        <v>64</v>
      </c>
      <c r="R10" s="33" t="s">
        <v>66</v>
      </c>
      <c r="S10" s="95" t="s">
        <v>11</v>
      </c>
      <c r="T10" s="92" t="s">
        <v>13</v>
      </c>
      <c r="U10" s="107" t="s">
        <v>23</v>
      </c>
      <c r="V10" s="117" t="s">
        <v>41</v>
      </c>
      <c r="W10" s="304"/>
      <c r="X10" s="302"/>
      <c r="Y10" s="303"/>
      <c r="Z10" s="305"/>
    </row>
    <row r="11" spans="1:26">
      <c r="B11" s="198">
        <v>1</v>
      </c>
      <c r="C11" s="198" t="s">
        <v>68</v>
      </c>
      <c r="D11" s="83"/>
      <c r="E11" s="61">
        <v>43101</v>
      </c>
      <c r="F11" s="84">
        <v>7</v>
      </c>
      <c r="G11" s="138">
        <v>2</v>
      </c>
      <c r="H11" s="141">
        <v>14</v>
      </c>
      <c r="I11" s="141">
        <v>5</v>
      </c>
      <c r="J11" s="142"/>
      <c r="K11" s="141"/>
      <c r="L11" s="141"/>
      <c r="M11" s="141"/>
      <c r="N11" s="141"/>
      <c r="O11" s="141"/>
      <c r="P11" s="142"/>
      <c r="Q11" s="242">
        <f>IF(SUM(G11:J11)=0,"-",SUM(G11:J11))</f>
        <v>21</v>
      </c>
      <c r="R11" s="143">
        <f t="shared" ref="R11:R92" si="0">IF(G11=0,"-",H11/G11)</f>
        <v>7</v>
      </c>
      <c r="S11" s="99">
        <f t="shared" ref="S11:S92" si="1">IF(G11=0,"-",I11/G11)</f>
        <v>2.5</v>
      </c>
      <c r="T11" s="144">
        <f t="shared" ref="T11:T92" si="2">IF(G11=0,"-",J11/G11)</f>
        <v>0</v>
      </c>
      <c r="U11" s="105" t="str">
        <f>IF(E11&gt;0,TEXT(E11,"mmmm rr"),"-")</f>
        <v>leden 18</v>
      </c>
      <c r="V11" s="125">
        <f>IF(SUM(R11:T11)&gt;0,SUM(R11:T11)*$A$4,"-")</f>
        <v>71.25</v>
      </c>
      <c r="W11" s="301">
        <f>SUMIFS(H$11:H$92,$B$11:$B$92,B11,$C$11:$C$92,C11)</f>
        <v>14</v>
      </c>
      <c r="X11" s="1">
        <f>SUMIFS(Čištění!G$11:G$92,Čištění!$B$11:$B$92,B11,Čištění!$C$11:$C$92,C11)+SUMIFS(Čištění!H$11:H$92,Čištění!$B$11:$B$92,B11,Čištění!$C$11:$C$92,C11)+SUMIFS(Čištění!I$11:I$92,Čištění!$B$11:$B$92,B11,Čištění!$C$11:$C$92,C11)</f>
        <v>14</v>
      </c>
      <c r="Y11" s="112">
        <f>SUMIFS(Pískování!G$11:G$92,Pískování!$B$11:$B$92,B11,Pískování!$C$11:$C$92,C11)+SUMIFS(Pískování!H$11:H$92,Pískování!$B$11:$B$92,B11,Pískování!$C$11:$C$92,C11)+SUMIFS(Pískování!I$11:I$92,Pískování!$B$11:$B$92,B11,Pískování!$C$11:$C$92,C11)</f>
        <v>14</v>
      </c>
      <c r="Z11" s="1">
        <f>SUMIFS(Skládání!G$11:G$92,Skládání!$B$11:$B$92,B11,Skládání!$C$11:$C$92,C11)+SUMIFS(Skládání!H$11:H$92,Skládání!$B$11:$B$92,B11,Skládání!$C$11:$C$92,C11)+SUMIFS(Skládání!I$11:I$92,Skládání!$B$11:$B$92,B11,Skládání!$C$11:$C$92,C11)</f>
        <v>14</v>
      </c>
    </row>
    <row r="12" spans="1:26">
      <c r="B12" s="198">
        <v>2</v>
      </c>
      <c r="C12" s="36" t="s">
        <v>68</v>
      </c>
      <c r="D12" s="83"/>
      <c r="E12" s="61">
        <v>43101</v>
      </c>
      <c r="F12" s="62">
        <v>5</v>
      </c>
      <c r="G12" s="139"/>
      <c r="H12" s="145">
        <v>5</v>
      </c>
      <c r="I12" s="145"/>
      <c r="J12" s="146"/>
      <c r="K12" s="145"/>
      <c r="L12" s="145"/>
      <c r="M12" s="145"/>
      <c r="N12" s="145"/>
      <c r="O12" s="145"/>
      <c r="P12" s="146"/>
      <c r="Q12" s="113">
        <f t="shared" ref="Q12:Q75" si="3">IF(SUM(G12:J12)=0,"-",SUM(G12:J12))</f>
        <v>5</v>
      </c>
      <c r="R12" s="147" t="str">
        <f t="shared" si="0"/>
        <v>-</v>
      </c>
      <c r="S12" s="59" t="str">
        <f t="shared" si="1"/>
        <v>-</v>
      </c>
      <c r="T12" s="148" t="str">
        <f t="shared" si="2"/>
        <v>-</v>
      </c>
      <c r="U12" s="105" t="str">
        <f>IF(E12&gt;0,TEXT(E12,"mmmm rr"),"-")</f>
        <v>leden 18</v>
      </c>
      <c r="V12" s="126" t="str">
        <f>IF(SUM(R12:T12)&gt;0,SUM(R12:T12)*$A$4,"-")</f>
        <v>-</v>
      </c>
      <c r="W12" s="301">
        <f t="shared" ref="W12:W75" si="4">SUMIFS(H$11:H$92,$B$11:$B$92,B12,$C$11:$C$92,C12)</f>
        <v>5</v>
      </c>
      <c r="X12" s="299">
        <f>SUMIFS(Čištění!G$11:G$92,Čištění!$B$11:$B$92,B12,Čištění!$C$11:$C$92,C12)+SUMIFS(Čištění!H$11:H$92,Čištění!$B$11:$B$92,B12,Čištění!$C$11:$C$92,C12)+SUMIFS(Čištění!I$11:I$92,Čištění!$B$11:$B$92,B12,Čištění!$C$11:$C$92,C12)</f>
        <v>0</v>
      </c>
      <c r="Y12" s="299">
        <f>SUMIFS(Pískování!G$11:G$92,Pískování!$B$11:$B$92,B12,Pískování!$C$11:$C$92,C12)+SUMIFS(Pískování!H$11:H$92,Pískování!$B$11:$B$92,B12,Pískování!$C$11:$C$92,C12)+SUMIFS(Pískování!I$11:I$92,Pískování!$B$11:$B$92,B12,Pískování!$C$11:$C$92,C12)</f>
        <v>5</v>
      </c>
      <c r="Z12" s="299">
        <f>SUMIFS(Skládání!G$11:G$92,Skládání!$B$11:$B$92,B12,Skládání!$C$11:$C$92,C12)+SUMIFS(Skládání!H$11:H$92,Skládání!$B$11:$B$92,B12,Skládání!$C$11:$C$92,C12)+SUMIFS(Skládání!I$11:I$92,Skládání!$B$11:$B$92,B12,Skládání!$C$11:$C$92,C12)</f>
        <v>0</v>
      </c>
    </row>
    <row r="13" spans="1:26" s="8" customFormat="1">
      <c r="B13" s="198">
        <v>3</v>
      </c>
      <c r="C13" s="36" t="s">
        <v>68</v>
      </c>
      <c r="D13" s="83"/>
      <c r="E13" s="61">
        <v>43101</v>
      </c>
      <c r="F13" s="62">
        <v>2</v>
      </c>
      <c r="G13" s="139"/>
      <c r="H13" s="145">
        <v>7</v>
      </c>
      <c r="I13" s="145"/>
      <c r="J13" s="146"/>
      <c r="K13" s="145"/>
      <c r="L13" s="145"/>
      <c r="M13" s="145"/>
      <c r="N13" s="145"/>
      <c r="O13" s="145"/>
      <c r="P13" s="146"/>
      <c r="Q13" s="113">
        <f t="shared" si="3"/>
        <v>7</v>
      </c>
      <c r="R13" s="147" t="str">
        <f t="shared" ref="R13:R71" si="5">IF(G13=0,"-",H13/G13)</f>
        <v>-</v>
      </c>
      <c r="S13" s="59" t="str">
        <f t="shared" ref="S13:S71" si="6">IF(G13=0,"-",I13/G13)</f>
        <v>-</v>
      </c>
      <c r="T13" s="148" t="str">
        <f t="shared" ref="T13:T71" si="7">IF(G13=0,"-",J13/G13)</f>
        <v>-</v>
      </c>
      <c r="U13" s="105" t="str">
        <f t="shared" ref="U13:U89" si="8">IF(E13&gt;0,TEXT(E13,"mmmm rr"),"-")</f>
        <v>leden 18</v>
      </c>
      <c r="V13" s="126" t="str">
        <f t="shared" ref="V13:V76" si="9">IF(SUM(R13:T13)&gt;0,SUM(R13:T13)*$A$4,"-")</f>
        <v>-</v>
      </c>
      <c r="W13" s="301">
        <f t="shared" si="4"/>
        <v>7</v>
      </c>
      <c r="X13" s="299">
        <f>SUMIFS(Čištění!G$11:G$92,Čištění!$B$11:$B$92,B13,Čištění!$C$11:$C$92,C13)+SUMIFS(Čištění!H$11:H$92,Čištění!$B$11:$B$92,B13,Čištění!$C$11:$C$92,C13)+SUMIFS(Čištění!I$11:I$92,Čištění!$B$11:$B$92,B13,Čištění!$C$11:$C$92,C13)</f>
        <v>5</v>
      </c>
      <c r="Y13" s="299">
        <f>SUMIFS(Pískování!G$11:G$92,Pískování!$B$11:$B$92,B13,Pískování!$C$11:$C$92,C13)+SUMIFS(Pískování!H$11:H$92,Pískování!$B$11:$B$92,B13,Pískování!$C$11:$C$92,C13)+SUMIFS(Pískování!I$11:I$92,Pískování!$B$11:$B$92,B13,Pískování!$C$11:$C$92,C13)</f>
        <v>0</v>
      </c>
      <c r="Z13" s="299">
        <f>SUMIFS(Skládání!G$11:G$92,Skládání!$B$11:$B$92,B13,Skládání!$C$11:$C$92,C13)+SUMIFS(Skládání!H$11:H$92,Skládání!$B$11:$B$92,B13,Skládání!$C$11:$C$92,C13)+SUMIFS(Skládání!I$11:I$92,Skládání!$B$11:$B$92,B13,Skládání!$C$11:$C$92,C13)</f>
        <v>0</v>
      </c>
    </row>
    <row r="14" spans="1:26" s="77" customFormat="1">
      <c r="B14" s="198"/>
      <c r="C14" s="36"/>
      <c r="D14" s="83"/>
      <c r="E14" s="61"/>
      <c r="F14" s="62"/>
      <c r="G14" s="139"/>
      <c r="H14" s="145"/>
      <c r="I14" s="145"/>
      <c r="J14" s="146"/>
      <c r="K14" s="145"/>
      <c r="L14" s="145"/>
      <c r="M14" s="145"/>
      <c r="N14" s="145"/>
      <c r="O14" s="145"/>
      <c r="P14" s="146"/>
      <c r="Q14" s="113" t="str">
        <f t="shared" si="3"/>
        <v>-</v>
      </c>
      <c r="R14" s="147" t="str">
        <f t="shared" si="5"/>
        <v>-</v>
      </c>
      <c r="S14" s="59" t="str">
        <f t="shared" si="6"/>
        <v>-</v>
      </c>
      <c r="T14" s="148" t="str">
        <f t="shared" si="7"/>
        <v>-</v>
      </c>
      <c r="U14" s="105" t="str">
        <f t="shared" si="8"/>
        <v>-</v>
      </c>
      <c r="V14" s="126" t="str">
        <f t="shared" si="9"/>
        <v>-</v>
      </c>
      <c r="W14" s="301">
        <f t="shared" si="4"/>
        <v>0</v>
      </c>
      <c r="X14" s="299">
        <f>SUMIFS(Čištění!G$11:G$92,Čištění!$B$11:$B$92,B14,Čištění!$C$11:$C$92,C14)+SUMIFS(Čištění!H$11:H$92,Čištění!$B$11:$B$92,B14,Čištění!$C$11:$C$92,C14)+SUMIFS(Čištění!I$11:I$92,Čištění!$B$11:$B$92,B14,Čištění!$C$11:$C$92,C14)</f>
        <v>0</v>
      </c>
      <c r="Y14" s="299">
        <f>SUMIFS(Pískování!G$11:G$92,Pískování!$B$11:$B$92,B14,Pískování!$C$11:$C$92,C14)+SUMIFS(Pískování!H$11:H$92,Pískování!$B$11:$B$92,B14,Pískování!$C$11:$C$92,C14)+SUMIFS(Pískování!I$11:I$92,Pískování!$B$11:$B$92,B14,Pískování!$C$11:$C$92,C14)</f>
        <v>0</v>
      </c>
      <c r="Z14" s="299">
        <f>SUMIFS(Skládání!G$11:G$92,Skládání!$B$11:$B$92,B14,Skládání!$C$11:$C$92,C14)+SUMIFS(Skládání!H$11:H$92,Skládání!$B$11:$B$92,B14,Skládání!$C$11:$C$92,C14)+SUMIFS(Skládání!I$11:I$92,Skládání!$B$11:$B$92,B14,Skládání!$C$11:$C$92,C14)</f>
        <v>0</v>
      </c>
    </row>
    <row r="15" spans="1:26" s="77" customFormat="1">
      <c r="B15" s="198"/>
      <c r="C15" s="36"/>
      <c r="D15" s="83"/>
      <c r="E15" s="61"/>
      <c r="F15" s="62"/>
      <c r="G15" s="139"/>
      <c r="H15" s="145"/>
      <c r="I15" s="145"/>
      <c r="J15" s="146"/>
      <c r="K15" s="145"/>
      <c r="L15" s="145"/>
      <c r="M15" s="145"/>
      <c r="N15" s="145"/>
      <c r="O15" s="145"/>
      <c r="P15" s="146"/>
      <c r="Q15" s="113" t="str">
        <f t="shared" si="3"/>
        <v>-</v>
      </c>
      <c r="R15" s="147" t="str">
        <f t="shared" si="5"/>
        <v>-</v>
      </c>
      <c r="S15" s="59" t="str">
        <f t="shared" si="6"/>
        <v>-</v>
      </c>
      <c r="T15" s="148" t="str">
        <f t="shared" si="7"/>
        <v>-</v>
      </c>
      <c r="U15" s="105" t="str">
        <f t="shared" si="8"/>
        <v>-</v>
      </c>
      <c r="V15" s="126" t="str">
        <f t="shared" si="9"/>
        <v>-</v>
      </c>
      <c r="W15" s="301">
        <f t="shared" si="4"/>
        <v>0</v>
      </c>
      <c r="X15" s="299">
        <f>SUMIFS(Čištění!G$11:G$92,Čištění!$B$11:$B$92,B15,Čištění!$C$11:$C$92,C15)+SUMIFS(Čištění!H$11:H$92,Čištění!$B$11:$B$92,B15,Čištění!$C$11:$C$92,C15)+SUMIFS(Čištění!I$11:I$92,Čištění!$B$11:$B$92,B15,Čištění!$C$11:$C$92,C15)</f>
        <v>0</v>
      </c>
      <c r="Y15" s="299">
        <f>SUMIFS(Pískování!G$11:G$92,Pískování!$B$11:$B$92,B15,Pískování!$C$11:$C$92,C15)+SUMIFS(Pískování!H$11:H$92,Pískování!$B$11:$B$92,B15,Pískování!$C$11:$C$92,C15)+SUMIFS(Pískování!I$11:I$92,Pískování!$B$11:$B$92,B15,Pískování!$C$11:$C$92,C15)</f>
        <v>0</v>
      </c>
      <c r="Z15" s="299">
        <f>SUMIFS(Skládání!G$11:G$92,Skládání!$B$11:$B$92,B15,Skládání!$C$11:$C$92,C15)+SUMIFS(Skládání!H$11:H$92,Skládání!$B$11:$B$92,B15,Skládání!$C$11:$C$92,C15)+SUMIFS(Skládání!I$11:I$92,Skládání!$B$11:$B$92,B15,Skládání!$C$11:$C$92,C15)</f>
        <v>0</v>
      </c>
    </row>
    <row r="16" spans="1:26" s="77" customFormat="1">
      <c r="B16" s="198"/>
      <c r="C16" s="36"/>
      <c r="D16" s="83"/>
      <c r="E16" s="61"/>
      <c r="F16" s="62"/>
      <c r="G16" s="139"/>
      <c r="H16" s="145"/>
      <c r="I16" s="145"/>
      <c r="J16" s="146"/>
      <c r="K16" s="145"/>
      <c r="L16" s="145"/>
      <c r="M16" s="145"/>
      <c r="N16" s="145"/>
      <c r="O16" s="145"/>
      <c r="P16" s="146"/>
      <c r="Q16" s="113" t="str">
        <f t="shared" si="3"/>
        <v>-</v>
      </c>
      <c r="R16" s="147" t="str">
        <f t="shared" si="5"/>
        <v>-</v>
      </c>
      <c r="S16" s="59" t="str">
        <f t="shared" si="6"/>
        <v>-</v>
      </c>
      <c r="T16" s="148" t="str">
        <f t="shared" si="7"/>
        <v>-</v>
      </c>
      <c r="U16" s="105" t="str">
        <f t="shared" si="8"/>
        <v>-</v>
      </c>
      <c r="V16" s="126" t="str">
        <f t="shared" si="9"/>
        <v>-</v>
      </c>
      <c r="W16" s="301">
        <f t="shared" si="4"/>
        <v>0</v>
      </c>
      <c r="X16" s="299">
        <f>SUMIFS(Čištění!G$11:G$92,Čištění!$B$11:$B$92,B16,Čištění!$C$11:$C$92,C16)+SUMIFS(Čištění!H$11:H$92,Čištění!$B$11:$B$92,B16,Čištění!$C$11:$C$92,C16)+SUMIFS(Čištění!I$11:I$92,Čištění!$B$11:$B$92,B16,Čištění!$C$11:$C$92,C16)</f>
        <v>0</v>
      </c>
      <c r="Y16" s="299">
        <f>SUMIFS(Pískování!G$11:G$92,Pískování!$B$11:$B$92,B16,Pískování!$C$11:$C$92,C16)+SUMIFS(Pískování!H$11:H$92,Pískování!$B$11:$B$92,B16,Pískování!$C$11:$C$92,C16)+SUMIFS(Pískování!I$11:I$92,Pískování!$B$11:$B$92,B16,Pískování!$C$11:$C$92,C16)</f>
        <v>0</v>
      </c>
      <c r="Z16" s="299">
        <f>SUMIFS(Skládání!G$11:G$92,Skládání!$B$11:$B$92,B16,Skládání!$C$11:$C$92,C16)+SUMIFS(Skládání!H$11:H$92,Skládání!$B$11:$B$92,B16,Skládání!$C$11:$C$92,C16)+SUMIFS(Skládání!I$11:I$92,Skládání!$B$11:$B$92,B16,Skládání!$C$11:$C$92,C16)</f>
        <v>0</v>
      </c>
    </row>
    <row r="17" spans="2:26" s="77" customFormat="1">
      <c r="B17" s="198"/>
      <c r="C17" s="36"/>
      <c r="D17" s="83"/>
      <c r="E17" s="61"/>
      <c r="F17" s="62"/>
      <c r="G17" s="139"/>
      <c r="H17" s="145"/>
      <c r="I17" s="145"/>
      <c r="J17" s="146"/>
      <c r="K17" s="145"/>
      <c r="L17" s="145"/>
      <c r="M17" s="145"/>
      <c r="N17" s="145"/>
      <c r="O17" s="145"/>
      <c r="P17" s="146"/>
      <c r="Q17" s="113" t="str">
        <f t="shared" si="3"/>
        <v>-</v>
      </c>
      <c r="R17" s="147" t="str">
        <f t="shared" si="5"/>
        <v>-</v>
      </c>
      <c r="S17" s="59" t="str">
        <f t="shared" si="6"/>
        <v>-</v>
      </c>
      <c r="T17" s="148" t="str">
        <f t="shared" si="7"/>
        <v>-</v>
      </c>
      <c r="U17" s="105" t="str">
        <f t="shared" si="8"/>
        <v>-</v>
      </c>
      <c r="V17" s="126" t="str">
        <f t="shared" si="9"/>
        <v>-</v>
      </c>
      <c r="W17" s="301">
        <f t="shared" si="4"/>
        <v>0</v>
      </c>
      <c r="X17" s="299">
        <f>SUMIFS(Čištění!G$11:G$92,Čištění!$B$11:$B$92,B17,Čištění!$C$11:$C$92,C17)+SUMIFS(Čištění!H$11:H$92,Čištění!$B$11:$B$92,B17,Čištění!$C$11:$C$92,C17)+SUMIFS(Čištění!I$11:I$92,Čištění!$B$11:$B$92,B17,Čištění!$C$11:$C$92,C17)</f>
        <v>0</v>
      </c>
      <c r="Y17" s="299">
        <f>SUMIFS(Pískování!G$11:G$92,Pískování!$B$11:$B$92,B17,Pískování!$C$11:$C$92,C17)+SUMIFS(Pískování!H$11:H$92,Pískování!$B$11:$B$92,B17,Pískování!$C$11:$C$92,C17)+SUMIFS(Pískování!I$11:I$92,Pískování!$B$11:$B$92,B17,Pískování!$C$11:$C$92,C17)</f>
        <v>0</v>
      </c>
      <c r="Z17" s="299">
        <f>SUMIFS(Skládání!G$11:G$92,Skládání!$B$11:$B$92,B17,Skládání!$C$11:$C$92,C17)+SUMIFS(Skládání!H$11:H$92,Skládání!$B$11:$B$92,B17,Skládání!$C$11:$C$92,C17)+SUMIFS(Skládání!I$11:I$92,Skládání!$B$11:$B$92,B17,Skládání!$C$11:$C$92,C17)</f>
        <v>0</v>
      </c>
    </row>
    <row r="18" spans="2:26" s="77" customFormat="1">
      <c r="B18" s="198"/>
      <c r="C18" s="36"/>
      <c r="D18" s="83"/>
      <c r="E18" s="61"/>
      <c r="F18" s="62"/>
      <c r="G18" s="139"/>
      <c r="H18" s="145"/>
      <c r="I18" s="145"/>
      <c r="J18" s="146"/>
      <c r="K18" s="145"/>
      <c r="L18" s="145"/>
      <c r="M18" s="145"/>
      <c r="N18" s="145"/>
      <c r="O18" s="145"/>
      <c r="P18" s="146"/>
      <c r="Q18" s="113" t="str">
        <f t="shared" si="3"/>
        <v>-</v>
      </c>
      <c r="R18" s="147" t="str">
        <f t="shared" si="5"/>
        <v>-</v>
      </c>
      <c r="S18" s="59" t="str">
        <f t="shared" si="6"/>
        <v>-</v>
      </c>
      <c r="T18" s="148" t="str">
        <f t="shared" si="7"/>
        <v>-</v>
      </c>
      <c r="U18" s="105" t="str">
        <f t="shared" si="8"/>
        <v>-</v>
      </c>
      <c r="V18" s="126" t="str">
        <f t="shared" si="9"/>
        <v>-</v>
      </c>
      <c r="W18" s="301">
        <f t="shared" si="4"/>
        <v>0</v>
      </c>
      <c r="X18" s="299">
        <f>SUMIFS(Čištění!G$11:G$92,Čištění!$B$11:$B$92,B18,Čištění!$C$11:$C$92,C18)+SUMIFS(Čištění!H$11:H$92,Čištění!$B$11:$B$92,B18,Čištění!$C$11:$C$92,C18)+SUMIFS(Čištění!I$11:I$92,Čištění!$B$11:$B$92,B18,Čištění!$C$11:$C$92,C18)</f>
        <v>0</v>
      </c>
      <c r="Y18" s="299">
        <f>SUMIFS(Pískování!G$11:G$92,Pískování!$B$11:$B$92,B18,Pískování!$C$11:$C$92,C18)+SUMIFS(Pískování!H$11:H$92,Pískování!$B$11:$B$92,B18,Pískování!$C$11:$C$92,C18)+SUMIFS(Pískování!I$11:I$92,Pískování!$B$11:$B$92,B18,Pískování!$C$11:$C$92,C18)</f>
        <v>0</v>
      </c>
      <c r="Z18" s="299">
        <f>SUMIFS(Skládání!G$11:G$92,Skládání!$B$11:$B$92,B18,Skládání!$C$11:$C$92,C18)+SUMIFS(Skládání!H$11:H$92,Skládání!$B$11:$B$92,B18,Skládání!$C$11:$C$92,C18)+SUMIFS(Skládání!I$11:I$92,Skládání!$B$11:$B$92,B18,Skládání!$C$11:$C$92,C18)</f>
        <v>0</v>
      </c>
    </row>
    <row r="19" spans="2:26" s="77" customFormat="1">
      <c r="B19" s="198"/>
      <c r="C19" s="36"/>
      <c r="D19" s="83"/>
      <c r="E19" s="61"/>
      <c r="F19" s="62"/>
      <c r="G19" s="139"/>
      <c r="H19" s="145"/>
      <c r="I19" s="145"/>
      <c r="J19" s="146"/>
      <c r="K19" s="145"/>
      <c r="L19" s="145"/>
      <c r="M19" s="145"/>
      <c r="N19" s="145"/>
      <c r="O19" s="145"/>
      <c r="P19" s="146"/>
      <c r="Q19" s="113" t="str">
        <f t="shared" si="3"/>
        <v>-</v>
      </c>
      <c r="R19" s="147" t="str">
        <f t="shared" si="5"/>
        <v>-</v>
      </c>
      <c r="S19" s="59" t="str">
        <f t="shared" si="6"/>
        <v>-</v>
      </c>
      <c r="T19" s="148" t="str">
        <f t="shared" si="7"/>
        <v>-</v>
      </c>
      <c r="U19" s="105" t="str">
        <f t="shared" si="8"/>
        <v>-</v>
      </c>
      <c r="V19" s="126" t="str">
        <f t="shared" si="9"/>
        <v>-</v>
      </c>
      <c r="W19" s="301">
        <f t="shared" si="4"/>
        <v>0</v>
      </c>
      <c r="X19" s="299">
        <f>SUMIFS(Čištění!G$11:G$92,Čištění!$B$11:$B$92,B19,Čištění!$C$11:$C$92,C19)+SUMIFS(Čištění!H$11:H$92,Čištění!$B$11:$B$92,B19,Čištění!$C$11:$C$92,C19)+SUMIFS(Čištění!I$11:I$92,Čištění!$B$11:$B$92,B19,Čištění!$C$11:$C$92,C19)</f>
        <v>0</v>
      </c>
      <c r="Y19" s="299">
        <f>SUMIFS(Pískování!G$11:G$92,Pískování!$B$11:$B$92,B19,Pískování!$C$11:$C$92,C19)+SUMIFS(Pískování!H$11:H$92,Pískování!$B$11:$B$92,B19,Pískování!$C$11:$C$92,C19)+SUMIFS(Pískování!I$11:I$92,Pískování!$B$11:$B$92,B19,Pískování!$C$11:$C$92,C19)</f>
        <v>0</v>
      </c>
      <c r="Z19" s="299">
        <f>SUMIFS(Skládání!G$11:G$92,Skládání!$B$11:$B$92,B19,Skládání!$C$11:$C$92,C19)+SUMIFS(Skládání!H$11:H$92,Skládání!$B$11:$B$92,B19,Skládání!$C$11:$C$92,C19)+SUMIFS(Skládání!I$11:I$92,Skládání!$B$11:$B$92,B19,Skládání!$C$11:$C$92,C19)</f>
        <v>0</v>
      </c>
    </row>
    <row r="20" spans="2:26" s="77" customFormat="1">
      <c r="B20" s="198"/>
      <c r="C20" s="36"/>
      <c r="D20" s="83"/>
      <c r="E20" s="61"/>
      <c r="F20" s="62"/>
      <c r="G20" s="139"/>
      <c r="H20" s="145"/>
      <c r="I20" s="145"/>
      <c r="J20" s="146"/>
      <c r="K20" s="145"/>
      <c r="L20" s="145"/>
      <c r="M20" s="145"/>
      <c r="N20" s="145"/>
      <c r="O20" s="145"/>
      <c r="P20" s="146"/>
      <c r="Q20" s="113" t="str">
        <f t="shared" si="3"/>
        <v>-</v>
      </c>
      <c r="R20" s="147" t="str">
        <f t="shared" si="5"/>
        <v>-</v>
      </c>
      <c r="S20" s="59" t="str">
        <f t="shared" si="6"/>
        <v>-</v>
      </c>
      <c r="T20" s="148" t="str">
        <f t="shared" si="7"/>
        <v>-</v>
      </c>
      <c r="U20" s="105" t="str">
        <f t="shared" si="8"/>
        <v>-</v>
      </c>
      <c r="V20" s="126" t="str">
        <f t="shared" si="9"/>
        <v>-</v>
      </c>
      <c r="W20" s="301">
        <f t="shared" si="4"/>
        <v>0</v>
      </c>
      <c r="X20" s="299">
        <f>SUMIFS(Čištění!G$11:G$92,Čištění!$B$11:$B$92,B20,Čištění!$C$11:$C$92,C20)+SUMIFS(Čištění!H$11:H$92,Čištění!$B$11:$B$92,B20,Čištění!$C$11:$C$92,C20)+SUMIFS(Čištění!I$11:I$92,Čištění!$B$11:$B$92,B20,Čištění!$C$11:$C$92,C20)</f>
        <v>0</v>
      </c>
      <c r="Y20" s="299">
        <f>SUMIFS(Pískování!G$11:G$92,Pískování!$B$11:$B$92,B20,Pískování!$C$11:$C$92,C20)+SUMIFS(Pískování!H$11:H$92,Pískování!$B$11:$B$92,B20,Pískování!$C$11:$C$92,C20)+SUMIFS(Pískování!I$11:I$92,Pískování!$B$11:$B$92,B20,Pískování!$C$11:$C$92,C20)</f>
        <v>0</v>
      </c>
      <c r="Z20" s="299">
        <f>SUMIFS(Skládání!G$11:G$92,Skládání!$B$11:$B$92,B20,Skládání!$C$11:$C$92,C20)+SUMIFS(Skládání!H$11:H$92,Skládání!$B$11:$B$92,B20,Skládání!$C$11:$C$92,C20)+SUMIFS(Skládání!I$11:I$92,Skládání!$B$11:$B$92,B20,Skládání!$C$11:$C$92,C20)</f>
        <v>0</v>
      </c>
    </row>
    <row r="21" spans="2:26" s="77" customFormat="1">
      <c r="B21" s="198"/>
      <c r="C21" s="36"/>
      <c r="D21" s="83"/>
      <c r="E21" s="61"/>
      <c r="F21" s="62"/>
      <c r="G21" s="139"/>
      <c r="H21" s="145"/>
      <c r="I21" s="145"/>
      <c r="J21" s="146"/>
      <c r="K21" s="145"/>
      <c r="L21" s="145"/>
      <c r="M21" s="145"/>
      <c r="N21" s="145"/>
      <c r="O21" s="145"/>
      <c r="P21" s="146"/>
      <c r="Q21" s="113" t="str">
        <f t="shared" si="3"/>
        <v>-</v>
      </c>
      <c r="R21" s="147" t="str">
        <f t="shared" si="5"/>
        <v>-</v>
      </c>
      <c r="S21" s="59" t="str">
        <f t="shared" si="6"/>
        <v>-</v>
      </c>
      <c r="T21" s="148" t="str">
        <f t="shared" si="7"/>
        <v>-</v>
      </c>
      <c r="U21" s="105" t="str">
        <f t="shared" si="8"/>
        <v>-</v>
      </c>
      <c r="V21" s="126" t="str">
        <f t="shared" si="9"/>
        <v>-</v>
      </c>
      <c r="W21" s="301">
        <f t="shared" si="4"/>
        <v>0</v>
      </c>
      <c r="X21" s="299">
        <f>SUMIFS(Čištění!G$11:G$92,Čištění!$B$11:$B$92,B21,Čištění!$C$11:$C$92,C21)+SUMIFS(Čištění!H$11:H$92,Čištění!$B$11:$B$92,B21,Čištění!$C$11:$C$92,C21)+SUMIFS(Čištění!I$11:I$92,Čištění!$B$11:$B$92,B21,Čištění!$C$11:$C$92,C21)</f>
        <v>0</v>
      </c>
      <c r="Y21" s="299">
        <f>SUMIFS(Pískování!G$11:G$92,Pískování!$B$11:$B$92,B21,Pískování!$C$11:$C$92,C21)+SUMIFS(Pískování!H$11:H$92,Pískování!$B$11:$B$92,B21,Pískování!$C$11:$C$92,C21)+SUMIFS(Pískování!I$11:I$92,Pískování!$B$11:$B$92,B21,Pískování!$C$11:$C$92,C21)</f>
        <v>0</v>
      </c>
      <c r="Z21" s="299">
        <f>SUMIFS(Skládání!G$11:G$92,Skládání!$B$11:$B$92,B21,Skládání!$C$11:$C$92,C21)+SUMIFS(Skládání!H$11:H$92,Skládání!$B$11:$B$92,B21,Skládání!$C$11:$C$92,C21)+SUMIFS(Skládání!I$11:I$92,Skládání!$B$11:$B$92,B21,Skládání!$C$11:$C$92,C21)</f>
        <v>0</v>
      </c>
    </row>
    <row r="22" spans="2:26" s="77" customFormat="1">
      <c r="B22" s="198"/>
      <c r="C22" s="36"/>
      <c r="D22" s="83"/>
      <c r="E22" s="61"/>
      <c r="F22" s="62"/>
      <c r="G22" s="139"/>
      <c r="H22" s="145"/>
      <c r="I22" s="145"/>
      <c r="J22" s="146"/>
      <c r="K22" s="145"/>
      <c r="L22" s="145"/>
      <c r="M22" s="145"/>
      <c r="N22" s="145"/>
      <c r="O22" s="145"/>
      <c r="P22" s="146"/>
      <c r="Q22" s="113" t="str">
        <f t="shared" si="3"/>
        <v>-</v>
      </c>
      <c r="R22" s="147" t="str">
        <f t="shared" si="5"/>
        <v>-</v>
      </c>
      <c r="S22" s="59" t="str">
        <f t="shared" si="6"/>
        <v>-</v>
      </c>
      <c r="T22" s="148" t="str">
        <f t="shared" si="7"/>
        <v>-</v>
      </c>
      <c r="U22" s="105" t="str">
        <f t="shared" si="8"/>
        <v>-</v>
      </c>
      <c r="V22" s="126" t="str">
        <f t="shared" si="9"/>
        <v>-</v>
      </c>
      <c r="W22" s="301">
        <f t="shared" si="4"/>
        <v>0</v>
      </c>
      <c r="X22" s="299">
        <f>SUMIFS(Čištění!G$11:G$92,Čištění!$B$11:$B$92,B22,Čištění!$C$11:$C$92,C22)+SUMIFS(Čištění!H$11:H$92,Čištění!$B$11:$B$92,B22,Čištění!$C$11:$C$92,C22)+SUMIFS(Čištění!I$11:I$92,Čištění!$B$11:$B$92,B22,Čištění!$C$11:$C$92,C22)</f>
        <v>0</v>
      </c>
      <c r="Y22" s="299">
        <f>SUMIFS(Pískování!G$11:G$92,Pískování!$B$11:$B$92,B22,Pískování!$C$11:$C$92,C22)+SUMIFS(Pískování!H$11:H$92,Pískování!$B$11:$B$92,B22,Pískování!$C$11:$C$92,C22)+SUMIFS(Pískování!I$11:I$92,Pískování!$B$11:$B$92,B22,Pískování!$C$11:$C$92,C22)</f>
        <v>0</v>
      </c>
      <c r="Z22" s="299">
        <f>SUMIFS(Skládání!G$11:G$92,Skládání!$B$11:$B$92,B22,Skládání!$C$11:$C$92,C22)+SUMIFS(Skládání!H$11:H$92,Skládání!$B$11:$B$92,B22,Skládání!$C$11:$C$92,C22)+SUMIFS(Skládání!I$11:I$92,Skládání!$B$11:$B$92,B22,Skládání!$C$11:$C$92,C22)</f>
        <v>0</v>
      </c>
    </row>
    <row r="23" spans="2:26" s="77" customFormat="1">
      <c r="B23" s="198"/>
      <c r="C23" s="36"/>
      <c r="D23" s="83"/>
      <c r="E23" s="61"/>
      <c r="F23" s="62"/>
      <c r="G23" s="139"/>
      <c r="H23" s="145"/>
      <c r="I23" s="145"/>
      <c r="J23" s="146"/>
      <c r="K23" s="145"/>
      <c r="L23" s="145"/>
      <c r="M23" s="145"/>
      <c r="N23" s="145"/>
      <c r="O23" s="145"/>
      <c r="P23" s="146"/>
      <c r="Q23" s="113" t="str">
        <f t="shared" si="3"/>
        <v>-</v>
      </c>
      <c r="R23" s="147" t="str">
        <f t="shared" si="5"/>
        <v>-</v>
      </c>
      <c r="S23" s="59" t="str">
        <f t="shared" si="6"/>
        <v>-</v>
      </c>
      <c r="T23" s="148" t="str">
        <f t="shared" si="7"/>
        <v>-</v>
      </c>
      <c r="U23" s="105" t="str">
        <f t="shared" si="8"/>
        <v>-</v>
      </c>
      <c r="V23" s="126" t="str">
        <f t="shared" si="9"/>
        <v>-</v>
      </c>
      <c r="W23" s="301">
        <f t="shared" si="4"/>
        <v>0</v>
      </c>
      <c r="X23" s="299">
        <f>SUMIFS(Čištění!G$11:G$92,Čištění!$B$11:$B$92,B23,Čištění!$C$11:$C$92,C23)+SUMIFS(Čištění!H$11:H$92,Čištění!$B$11:$B$92,B23,Čištění!$C$11:$C$92,C23)+SUMIFS(Čištění!I$11:I$92,Čištění!$B$11:$B$92,B23,Čištění!$C$11:$C$92,C23)</f>
        <v>0</v>
      </c>
      <c r="Y23" s="299">
        <f>SUMIFS(Pískování!G$11:G$92,Pískování!$B$11:$B$92,B23,Pískování!$C$11:$C$92,C23)+SUMIFS(Pískování!H$11:H$92,Pískování!$B$11:$B$92,B23,Pískování!$C$11:$C$92,C23)+SUMIFS(Pískování!I$11:I$92,Pískování!$B$11:$B$92,B23,Pískování!$C$11:$C$92,C23)</f>
        <v>0</v>
      </c>
      <c r="Z23" s="299">
        <f>SUMIFS(Skládání!G$11:G$92,Skládání!$B$11:$B$92,B23,Skládání!$C$11:$C$92,C23)+SUMIFS(Skládání!H$11:H$92,Skládání!$B$11:$B$92,B23,Skládání!$C$11:$C$92,C23)+SUMIFS(Skládání!I$11:I$92,Skládání!$B$11:$B$92,B23,Skládání!$C$11:$C$92,C23)</f>
        <v>0</v>
      </c>
    </row>
    <row r="24" spans="2:26" s="77" customFormat="1">
      <c r="B24" s="198"/>
      <c r="C24" s="36"/>
      <c r="D24" s="83"/>
      <c r="E24" s="61"/>
      <c r="F24" s="62"/>
      <c r="G24" s="139"/>
      <c r="H24" s="145"/>
      <c r="I24" s="145"/>
      <c r="J24" s="146"/>
      <c r="K24" s="145"/>
      <c r="L24" s="145"/>
      <c r="M24" s="145"/>
      <c r="N24" s="145"/>
      <c r="O24" s="145"/>
      <c r="P24" s="146"/>
      <c r="Q24" s="113" t="str">
        <f t="shared" si="3"/>
        <v>-</v>
      </c>
      <c r="R24" s="147" t="str">
        <f t="shared" si="5"/>
        <v>-</v>
      </c>
      <c r="S24" s="59" t="str">
        <f t="shared" si="6"/>
        <v>-</v>
      </c>
      <c r="T24" s="148" t="str">
        <f t="shared" si="7"/>
        <v>-</v>
      </c>
      <c r="U24" s="105" t="str">
        <f t="shared" si="8"/>
        <v>-</v>
      </c>
      <c r="V24" s="126" t="str">
        <f t="shared" si="9"/>
        <v>-</v>
      </c>
      <c r="W24" s="301">
        <f t="shared" si="4"/>
        <v>0</v>
      </c>
      <c r="X24" s="299">
        <f>SUMIFS(Čištění!G$11:G$92,Čištění!$B$11:$B$92,B24,Čištění!$C$11:$C$92,C24)+SUMIFS(Čištění!H$11:H$92,Čištění!$B$11:$B$92,B24,Čištění!$C$11:$C$92,C24)+SUMIFS(Čištění!I$11:I$92,Čištění!$B$11:$B$92,B24,Čištění!$C$11:$C$92,C24)</f>
        <v>0</v>
      </c>
      <c r="Y24" s="299">
        <f>SUMIFS(Pískování!G$11:G$92,Pískování!$B$11:$B$92,B24,Pískování!$C$11:$C$92,C24)+SUMIFS(Pískování!H$11:H$92,Pískování!$B$11:$B$92,B24,Pískování!$C$11:$C$92,C24)+SUMIFS(Pískování!I$11:I$92,Pískování!$B$11:$B$92,B24,Pískování!$C$11:$C$92,C24)</f>
        <v>0</v>
      </c>
      <c r="Z24" s="299">
        <f>SUMIFS(Skládání!G$11:G$92,Skládání!$B$11:$B$92,B24,Skládání!$C$11:$C$92,C24)+SUMIFS(Skládání!H$11:H$92,Skládání!$B$11:$B$92,B24,Skládání!$C$11:$C$92,C24)+SUMIFS(Skládání!I$11:I$92,Skládání!$B$11:$B$92,B24,Skládání!$C$11:$C$92,C24)</f>
        <v>0</v>
      </c>
    </row>
    <row r="25" spans="2:26" s="8" customFormat="1">
      <c r="B25" s="198"/>
      <c r="C25" s="36"/>
      <c r="D25" s="83"/>
      <c r="E25" s="61"/>
      <c r="F25" s="62"/>
      <c r="G25" s="139"/>
      <c r="H25" s="145"/>
      <c r="I25" s="145"/>
      <c r="J25" s="146"/>
      <c r="K25" s="145"/>
      <c r="L25" s="145"/>
      <c r="M25" s="145"/>
      <c r="N25" s="145"/>
      <c r="O25" s="145"/>
      <c r="P25" s="146"/>
      <c r="Q25" s="113" t="str">
        <f t="shared" si="3"/>
        <v>-</v>
      </c>
      <c r="R25" s="147" t="str">
        <f t="shared" si="5"/>
        <v>-</v>
      </c>
      <c r="S25" s="59" t="str">
        <f t="shared" si="6"/>
        <v>-</v>
      </c>
      <c r="T25" s="148" t="str">
        <f t="shared" si="7"/>
        <v>-</v>
      </c>
      <c r="U25" s="105" t="str">
        <f t="shared" si="8"/>
        <v>-</v>
      </c>
      <c r="V25" s="126" t="str">
        <f t="shared" si="9"/>
        <v>-</v>
      </c>
      <c r="W25" s="301">
        <f t="shared" si="4"/>
        <v>0</v>
      </c>
      <c r="X25" s="299">
        <f>SUMIFS(Čištění!G$11:G$92,Čištění!$B$11:$B$92,B25,Čištění!$C$11:$C$92,C25)+SUMIFS(Čištění!H$11:H$92,Čištění!$B$11:$B$92,B25,Čištění!$C$11:$C$92,C25)+SUMIFS(Čištění!I$11:I$92,Čištění!$B$11:$B$92,B25,Čištění!$C$11:$C$92,C25)</f>
        <v>0</v>
      </c>
      <c r="Y25" s="299">
        <f>SUMIFS(Pískování!G$11:G$92,Pískování!$B$11:$B$92,B25,Pískování!$C$11:$C$92,C25)+SUMIFS(Pískování!H$11:H$92,Pískování!$B$11:$B$92,B25,Pískování!$C$11:$C$92,C25)+SUMIFS(Pískování!I$11:I$92,Pískování!$B$11:$B$92,B25,Pískování!$C$11:$C$92,C25)</f>
        <v>0</v>
      </c>
      <c r="Z25" s="299">
        <f>SUMIFS(Skládání!G$11:G$92,Skládání!$B$11:$B$92,B25,Skládání!$C$11:$C$92,C25)+SUMIFS(Skládání!H$11:H$92,Skládání!$B$11:$B$92,B25,Skládání!$C$11:$C$92,C25)+SUMIFS(Skládání!I$11:I$92,Skládání!$B$11:$B$92,B25,Skládání!$C$11:$C$92,C25)</f>
        <v>0</v>
      </c>
    </row>
    <row r="26" spans="2:26" s="23" customFormat="1">
      <c r="B26" s="198"/>
      <c r="C26" s="36"/>
      <c r="D26" s="83"/>
      <c r="E26" s="61"/>
      <c r="F26" s="62"/>
      <c r="G26" s="139"/>
      <c r="H26" s="145"/>
      <c r="I26" s="145"/>
      <c r="J26" s="146"/>
      <c r="K26" s="145"/>
      <c r="L26" s="145"/>
      <c r="M26" s="145"/>
      <c r="N26" s="145"/>
      <c r="O26" s="145"/>
      <c r="P26" s="146"/>
      <c r="Q26" s="113" t="str">
        <f t="shared" si="3"/>
        <v>-</v>
      </c>
      <c r="R26" s="147" t="str">
        <f t="shared" si="5"/>
        <v>-</v>
      </c>
      <c r="S26" s="59" t="str">
        <f t="shared" si="6"/>
        <v>-</v>
      </c>
      <c r="T26" s="148" t="str">
        <f t="shared" si="7"/>
        <v>-</v>
      </c>
      <c r="U26" s="105" t="str">
        <f t="shared" si="8"/>
        <v>-</v>
      </c>
      <c r="V26" s="126" t="str">
        <f t="shared" si="9"/>
        <v>-</v>
      </c>
      <c r="W26" s="301">
        <f t="shared" si="4"/>
        <v>0</v>
      </c>
      <c r="X26" s="299">
        <f>SUMIFS(Čištění!G$11:G$92,Čištění!$B$11:$B$92,B26,Čištění!$C$11:$C$92,C26)+SUMIFS(Čištění!H$11:H$92,Čištění!$B$11:$B$92,B26,Čištění!$C$11:$C$92,C26)+SUMIFS(Čištění!I$11:I$92,Čištění!$B$11:$B$92,B26,Čištění!$C$11:$C$92,C26)</f>
        <v>0</v>
      </c>
      <c r="Y26" s="299">
        <f>SUMIFS(Pískování!G$11:G$92,Pískování!$B$11:$B$92,B26,Pískování!$C$11:$C$92,C26)+SUMIFS(Pískování!H$11:H$92,Pískování!$B$11:$B$92,B26,Pískování!$C$11:$C$92,C26)+SUMIFS(Pískování!I$11:I$92,Pískování!$B$11:$B$92,B26,Pískování!$C$11:$C$92,C26)</f>
        <v>0</v>
      </c>
      <c r="Z26" s="299">
        <f>SUMIFS(Skládání!G$11:G$92,Skládání!$B$11:$B$92,B26,Skládání!$C$11:$C$92,C26)+SUMIFS(Skládání!H$11:H$92,Skládání!$B$11:$B$92,B26,Skládání!$C$11:$C$92,C26)+SUMIFS(Skládání!I$11:I$92,Skládání!$B$11:$B$92,B26,Skládání!$C$11:$C$92,C26)</f>
        <v>0</v>
      </c>
    </row>
    <row r="27" spans="2:26" s="23" customFormat="1">
      <c r="B27" s="198"/>
      <c r="C27" s="36"/>
      <c r="D27" s="83"/>
      <c r="E27" s="61"/>
      <c r="F27" s="62"/>
      <c r="G27" s="139"/>
      <c r="H27" s="145"/>
      <c r="I27" s="145"/>
      <c r="J27" s="146"/>
      <c r="K27" s="145"/>
      <c r="L27" s="145"/>
      <c r="M27" s="145"/>
      <c r="N27" s="145"/>
      <c r="O27" s="145"/>
      <c r="P27" s="146"/>
      <c r="Q27" s="113" t="str">
        <f t="shared" si="3"/>
        <v>-</v>
      </c>
      <c r="R27" s="147" t="str">
        <f t="shared" si="5"/>
        <v>-</v>
      </c>
      <c r="S27" s="59" t="str">
        <f t="shared" si="6"/>
        <v>-</v>
      </c>
      <c r="T27" s="148" t="str">
        <f t="shared" si="7"/>
        <v>-</v>
      </c>
      <c r="U27" s="105" t="str">
        <f t="shared" si="8"/>
        <v>-</v>
      </c>
      <c r="V27" s="126" t="str">
        <f t="shared" si="9"/>
        <v>-</v>
      </c>
      <c r="W27" s="301">
        <f t="shared" si="4"/>
        <v>0</v>
      </c>
      <c r="X27" s="299">
        <f>SUMIFS(Čištění!G$11:G$92,Čištění!$B$11:$B$92,B27,Čištění!$C$11:$C$92,C27)+SUMIFS(Čištění!H$11:H$92,Čištění!$B$11:$B$92,B27,Čištění!$C$11:$C$92,C27)+SUMIFS(Čištění!I$11:I$92,Čištění!$B$11:$B$92,B27,Čištění!$C$11:$C$92,C27)</f>
        <v>0</v>
      </c>
      <c r="Y27" s="299">
        <f>SUMIFS(Pískování!G$11:G$92,Pískování!$B$11:$B$92,B27,Pískování!$C$11:$C$92,C27)+SUMIFS(Pískování!H$11:H$92,Pískování!$B$11:$B$92,B27,Pískování!$C$11:$C$92,C27)+SUMIFS(Pískování!I$11:I$92,Pískování!$B$11:$B$92,B27,Pískování!$C$11:$C$92,C27)</f>
        <v>0</v>
      </c>
      <c r="Z27" s="299">
        <f>SUMIFS(Skládání!G$11:G$92,Skládání!$B$11:$B$92,B27,Skládání!$C$11:$C$92,C27)+SUMIFS(Skládání!H$11:H$92,Skládání!$B$11:$B$92,B27,Skládání!$C$11:$C$92,C27)+SUMIFS(Skládání!I$11:I$92,Skládání!$B$11:$B$92,B27,Skládání!$C$11:$C$92,C27)</f>
        <v>0</v>
      </c>
    </row>
    <row r="28" spans="2:26" s="23" customFormat="1">
      <c r="B28" s="198"/>
      <c r="C28" s="36"/>
      <c r="D28" s="83"/>
      <c r="E28" s="61"/>
      <c r="F28" s="62"/>
      <c r="G28" s="139"/>
      <c r="H28" s="145"/>
      <c r="I28" s="145"/>
      <c r="J28" s="146"/>
      <c r="K28" s="145"/>
      <c r="L28" s="145"/>
      <c r="M28" s="145"/>
      <c r="N28" s="145"/>
      <c r="O28" s="145"/>
      <c r="P28" s="146"/>
      <c r="Q28" s="113" t="str">
        <f t="shared" si="3"/>
        <v>-</v>
      </c>
      <c r="R28" s="147" t="str">
        <f t="shared" si="5"/>
        <v>-</v>
      </c>
      <c r="S28" s="59" t="str">
        <f t="shared" si="6"/>
        <v>-</v>
      </c>
      <c r="T28" s="148" t="str">
        <f t="shared" si="7"/>
        <v>-</v>
      </c>
      <c r="U28" s="105" t="str">
        <f t="shared" si="8"/>
        <v>-</v>
      </c>
      <c r="V28" s="126" t="str">
        <f t="shared" si="9"/>
        <v>-</v>
      </c>
      <c r="W28" s="301">
        <f t="shared" si="4"/>
        <v>0</v>
      </c>
      <c r="X28" s="299">
        <f>SUMIFS(Čištění!G$11:G$92,Čištění!$B$11:$B$92,B28,Čištění!$C$11:$C$92,C28)+SUMIFS(Čištění!H$11:H$92,Čištění!$B$11:$B$92,B28,Čištění!$C$11:$C$92,C28)+SUMIFS(Čištění!I$11:I$92,Čištění!$B$11:$B$92,B28,Čištění!$C$11:$C$92,C28)</f>
        <v>0</v>
      </c>
      <c r="Y28" s="299">
        <f>SUMIFS(Pískování!G$11:G$92,Pískování!$B$11:$B$92,B28,Pískování!$C$11:$C$92,C28)+SUMIFS(Pískování!H$11:H$92,Pískování!$B$11:$B$92,B28,Pískování!$C$11:$C$92,C28)+SUMIFS(Pískování!I$11:I$92,Pískování!$B$11:$B$92,B28,Pískování!$C$11:$C$92,C28)</f>
        <v>0</v>
      </c>
      <c r="Z28" s="299">
        <f>SUMIFS(Skládání!G$11:G$92,Skládání!$B$11:$B$92,B28,Skládání!$C$11:$C$92,C28)+SUMIFS(Skládání!H$11:H$92,Skládání!$B$11:$B$92,B28,Skládání!$C$11:$C$92,C28)+SUMIFS(Skládání!I$11:I$92,Skládání!$B$11:$B$92,B28,Skládání!$C$11:$C$92,C28)</f>
        <v>0</v>
      </c>
    </row>
    <row r="29" spans="2:26" s="25" customFormat="1">
      <c r="B29" s="198"/>
      <c r="C29" s="36"/>
      <c r="D29" s="83"/>
      <c r="E29" s="61"/>
      <c r="F29" s="62"/>
      <c r="G29" s="139"/>
      <c r="H29" s="145"/>
      <c r="I29" s="145"/>
      <c r="J29" s="146"/>
      <c r="K29" s="145"/>
      <c r="L29" s="145"/>
      <c r="M29" s="145"/>
      <c r="N29" s="145"/>
      <c r="O29" s="145"/>
      <c r="P29" s="146"/>
      <c r="Q29" s="113" t="str">
        <f t="shared" si="3"/>
        <v>-</v>
      </c>
      <c r="R29" s="147" t="str">
        <f t="shared" si="5"/>
        <v>-</v>
      </c>
      <c r="S29" s="59" t="str">
        <f t="shared" si="6"/>
        <v>-</v>
      </c>
      <c r="T29" s="148" t="str">
        <f t="shared" si="7"/>
        <v>-</v>
      </c>
      <c r="U29" s="105" t="str">
        <f t="shared" si="8"/>
        <v>-</v>
      </c>
      <c r="V29" s="126" t="str">
        <f t="shared" si="9"/>
        <v>-</v>
      </c>
      <c r="W29" s="301">
        <f t="shared" si="4"/>
        <v>0</v>
      </c>
      <c r="X29" s="299">
        <f>SUMIFS(Čištění!G$11:G$92,Čištění!$B$11:$B$92,B29,Čištění!$C$11:$C$92,C29)+SUMIFS(Čištění!H$11:H$92,Čištění!$B$11:$B$92,B29,Čištění!$C$11:$C$92,C29)+SUMIFS(Čištění!I$11:I$92,Čištění!$B$11:$B$92,B29,Čištění!$C$11:$C$92,C29)</f>
        <v>0</v>
      </c>
      <c r="Y29" s="299">
        <f>SUMIFS(Pískování!G$11:G$92,Pískování!$B$11:$B$92,B29,Pískování!$C$11:$C$92,C29)+SUMIFS(Pískování!H$11:H$92,Pískování!$B$11:$B$92,B29,Pískování!$C$11:$C$92,C29)+SUMIFS(Pískování!I$11:I$92,Pískování!$B$11:$B$92,B29,Pískování!$C$11:$C$92,C29)</f>
        <v>0</v>
      </c>
      <c r="Z29" s="299">
        <f>SUMIFS(Skládání!G$11:G$92,Skládání!$B$11:$B$92,B29,Skládání!$C$11:$C$92,C29)+SUMIFS(Skládání!H$11:H$92,Skládání!$B$11:$B$92,B29,Skládání!$C$11:$C$92,C29)+SUMIFS(Skládání!I$11:I$92,Skládání!$B$11:$B$92,B29,Skládání!$C$11:$C$92,C29)</f>
        <v>0</v>
      </c>
    </row>
    <row r="30" spans="2:26" s="25" customFormat="1">
      <c r="B30" s="198"/>
      <c r="C30" s="36"/>
      <c r="D30" s="83"/>
      <c r="E30" s="61"/>
      <c r="F30" s="62"/>
      <c r="G30" s="139"/>
      <c r="H30" s="145"/>
      <c r="I30" s="145"/>
      <c r="J30" s="146"/>
      <c r="K30" s="145"/>
      <c r="L30" s="145"/>
      <c r="M30" s="145"/>
      <c r="N30" s="145"/>
      <c r="O30" s="145"/>
      <c r="P30" s="146"/>
      <c r="Q30" s="113" t="str">
        <f t="shared" si="3"/>
        <v>-</v>
      </c>
      <c r="R30" s="147" t="str">
        <f t="shared" si="5"/>
        <v>-</v>
      </c>
      <c r="S30" s="59" t="str">
        <f t="shared" si="6"/>
        <v>-</v>
      </c>
      <c r="T30" s="148" t="str">
        <f t="shared" si="7"/>
        <v>-</v>
      </c>
      <c r="U30" s="105" t="str">
        <f t="shared" si="8"/>
        <v>-</v>
      </c>
      <c r="V30" s="126" t="str">
        <f t="shared" si="9"/>
        <v>-</v>
      </c>
      <c r="W30" s="301">
        <f t="shared" si="4"/>
        <v>0</v>
      </c>
      <c r="X30" s="299">
        <f>SUMIFS(Čištění!G$11:G$92,Čištění!$B$11:$B$92,B30,Čištění!$C$11:$C$92,C30)+SUMIFS(Čištění!H$11:H$92,Čištění!$B$11:$B$92,B30,Čištění!$C$11:$C$92,C30)+SUMIFS(Čištění!I$11:I$92,Čištění!$B$11:$B$92,B30,Čištění!$C$11:$C$92,C30)</f>
        <v>0</v>
      </c>
      <c r="Y30" s="299">
        <f>SUMIFS(Pískování!G$11:G$92,Pískování!$B$11:$B$92,B30,Pískování!$C$11:$C$92,C30)+SUMIFS(Pískování!H$11:H$92,Pískování!$B$11:$B$92,B30,Pískování!$C$11:$C$92,C30)+SUMIFS(Pískování!I$11:I$92,Pískování!$B$11:$B$92,B30,Pískování!$C$11:$C$92,C30)</f>
        <v>0</v>
      </c>
      <c r="Z30" s="299">
        <f>SUMIFS(Skládání!G$11:G$92,Skládání!$B$11:$B$92,B30,Skládání!$C$11:$C$92,C30)+SUMIFS(Skládání!H$11:H$92,Skládání!$B$11:$B$92,B30,Skládání!$C$11:$C$92,C30)+SUMIFS(Skládání!I$11:I$92,Skládání!$B$11:$B$92,B30,Skládání!$C$11:$C$92,C30)</f>
        <v>0</v>
      </c>
    </row>
    <row r="31" spans="2:26" s="25" customFormat="1">
      <c r="B31" s="198"/>
      <c r="C31" s="36"/>
      <c r="D31" s="83"/>
      <c r="E31" s="61"/>
      <c r="F31" s="62"/>
      <c r="G31" s="139"/>
      <c r="H31" s="145"/>
      <c r="I31" s="145"/>
      <c r="J31" s="146"/>
      <c r="K31" s="145"/>
      <c r="L31" s="145"/>
      <c r="M31" s="145"/>
      <c r="N31" s="145"/>
      <c r="O31" s="145"/>
      <c r="P31" s="146"/>
      <c r="Q31" s="113" t="str">
        <f t="shared" si="3"/>
        <v>-</v>
      </c>
      <c r="R31" s="147" t="str">
        <f t="shared" si="5"/>
        <v>-</v>
      </c>
      <c r="S31" s="59" t="str">
        <f t="shared" si="6"/>
        <v>-</v>
      </c>
      <c r="T31" s="148" t="str">
        <f t="shared" si="7"/>
        <v>-</v>
      </c>
      <c r="U31" s="105" t="str">
        <f t="shared" si="8"/>
        <v>-</v>
      </c>
      <c r="V31" s="126" t="str">
        <f t="shared" si="9"/>
        <v>-</v>
      </c>
      <c r="W31" s="301">
        <f t="shared" si="4"/>
        <v>0</v>
      </c>
      <c r="X31" s="299">
        <f>SUMIFS(Čištění!G$11:G$92,Čištění!$B$11:$B$92,B31,Čištění!$C$11:$C$92,C31)+SUMIFS(Čištění!H$11:H$92,Čištění!$B$11:$B$92,B31,Čištění!$C$11:$C$92,C31)+SUMIFS(Čištění!I$11:I$92,Čištění!$B$11:$B$92,B31,Čištění!$C$11:$C$92,C31)</f>
        <v>0</v>
      </c>
      <c r="Y31" s="299">
        <f>SUMIFS(Pískování!G$11:G$92,Pískování!$B$11:$B$92,B31,Pískování!$C$11:$C$92,C31)+SUMIFS(Pískování!H$11:H$92,Pískování!$B$11:$B$92,B31,Pískování!$C$11:$C$92,C31)+SUMIFS(Pískování!I$11:I$92,Pískování!$B$11:$B$92,B31,Pískování!$C$11:$C$92,C31)</f>
        <v>0</v>
      </c>
      <c r="Z31" s="299">
        <f>SUMIFS(Skládání!G$11:G$92,Skládání!$B$11:$B$92,B31,Skládání!$C$11:$C$92,C31)+SUMIFS(Skládání!H$11:H$92,Skládání!$B$11:$B$92,B31,Skládání!$C$11:$C$92,C31)+SUMIFS(Skládání!I$11:I$92,Skládání!$B$11:$B$92,B31,Skládání!$C$11:$C$92,C31)</f>
        <v>0</v>
      </c>
    </row>
    <row r="32" spans="2:26" s="25" customFormat="1">
      <c r="B32" s="198"/>
      <c r="C32" s="36"/>
      <c r="D32" s="83"/>
      <c r="E32" s="61"/>
      <c r="F32" s="62"/>
      <c r="G32" s="139"/>
      <c r="H32" s="145"/>
      <c r="I32" s="145"/>
      <c r="J32" s="146"/>
      <c r="K32" s="145"/>
      <c r="L32" s="145"/>
      <c r="M32" s="145"/>
      <c r="N32" s="145"/>
      <c r="O32" s="145"/>
      <c r="P32" s="146"/>
      <c r="Q32" s="113" t="str">
        <f t="shared" si="3"/>
        <v>-</v>
      </c>
      <c r="R32" s="147" t="str">
        <f t="shared" si="5"/>
        <v>-</v>
      </c>
      <c r="S32" s="59" t="str">
        <f t="shared" si="6"/>
        <v>-</v>
      </c>
      <c r="T32" s="148" t="str">
        <f t="shared" si="7"/>
        <v>-</v>
      </c>
      <c r="U32" s="105" t="str">
        <f t="shared" si="8"/>
        <v>-</v>
      </c>
      <c r="V32" s="126" t="str">
        <f t="shared" si="9"/>
        <v>-</v>
      </c>
      <c r="W32" s="301">
        <f t="shared" si="4"/>
        <v>0</v>
      </c>
      <c r="X32" s="299">
        <f>SUMIFS(Čištění!G$11:G$92,Čištění!$B$11:$B$92,B32,Čištění!$C$11:$C$92,C32)+SUMIFS(Čištění!H$11:H$92,Čištění!$B$11:$B$92,B32,Čištění!$C$11:$C$92,C32)+SUMIFS(Čištění!I$11:I$92,Čištění!$B$11:$B$92,B32,Čištění!$C$11:$C$92,C32)</f>
        <v>0</v>
      </c>
      <c r="Y32" s="299">
        <f>SUMIFS(Pískování!G$11:G$92,Pískování!$B$11:$B$92,B32,Pískování!$C$11:$C$92,C32)+SUMIFS(Pískování!H$11:H$92,Pískování!$B$11:$B$92,B32,Pískování!$C$11:$C$92,C32)+SUMIFS(Pískování!I$11:I$92,Pískování!$B$11:$B$92,B32,Pískování!$C$11:$C$92,C32)</f>
        <v>0</v>
      </c>
      <c r="Z32" s="299">
        <f>SUMIFS(Skládání!G$11:G$92,Skládání!$B$11:$B$92,B32,Skládání!$C$11:$C$92,C32)+SUMIFS(Skládání!H$11:H$92,Skládání!$B$11:$B$92,B32,Skládání!$C$11:$C$92,C32)+SUMIFS(Skládání!I$11:I$92,Skládání!$B$11:$B$92,B32,Skládání!$C$11:$C$92,C32)</f>
        <v>0</v>
      </c>
    </row>
    <row r="33" spans="2:26" s="25" customFormat="1">
      <c r="B33" s="198"/>
      <c r="C33" s="36"/>
      <c r="D33" s="83"/>
      <c r="E33" s="61"/>
      <c r="F33" s="62"/>
      <c r="G33" s="139"/>
      <c r="H33" s="145"/>
      <c r="I33" s="145"/>
      <c r="J33" s="146"/>
      <c r="K33" s="145"/>
      <c r="L33" s="145"/>
      <c r="M33" s="145"/>
      <c r="N33" s="145"/>
      <c r="O33" s="145"/>
      <c r="P33" s="146"/>
      <c r="Q33" s="113" t="str">
        <f t="shared" si="3"/>
        <v>-</v>
      </c>
      <c r="R33" s="147" t="str">
        <f t="shared" si="5"/>
        <v>-</v>
      </c>
      <c r="S33" s="59" t="str">
        <f t="shared" si="6"/>
        <v>-</v>
      </c>
      <c r="T33" s="148" t="str">
        <f t="shared" si="7"/>
        <v>-</v>
      </c>
      <c r="U33" s="105" t="str">
        <f t="shared" si="8"/>
        <v>-</v>
      </c>
      <c r="V33" s="126" t="str">
        <f t="shared" si="9"/>
        <v>-</v>
      </c>
      <c r="W33" s="301">
        <f t="shared" si="4"/>
        <v>0</v>
      </c>
      <c r="X33" s="299">
        <f>SUMIFS(Čištění!G$11:G$92,Čištění!$B$11:$B$92,B33,Čištění!$C$11:$C$92,C33)+SUMIFS(Čištění!H$11:H$92,Čištění!$B$11:$B$92,B33,Čištění!$C$11:$C$92,C33)+SUMIFS(Čištění!I$11:I$92,Čištění!$B$11:$B$92,B33,Čištění!$C$11:$C$92,C33)</f>
        <v>0</v>
      </c>
      <c r="Y33" s="299">
        <f>SUMIFS(Pískování!G$11:G$92,Pískování!$B$11:$B$92,B33,Pískování!$C$11:$C$92,C33)+SUMIFS(Pískování!H$11:H$92,Pískování!$B$11:$B$92,B33,Pískování!$C$11:$C$92,C33)+SUMIFS(Pískování!I$11:I$92,Pískování!$B$11:$B$92,B33,Pískování!$C$11:$C$92,C33)</f>
        <v>0</v>
      </c>
      <c r="Z33" s="299">
        <f>SUMIFS(Skládání!G$11:G$92,Skládání!$B$11:$B$92,B33,Skládání!$C$11:$C$92,C33)+SUMIFS(Skládání!H$11:H$92,Skládání!$B$11:$B$92,B33,Skládání!$C$11:$C$92,C33)+SUMIFS(Skládání!I$11:I$92,Skládání!$B$11:$B$92,B33,Skládání!$C$11:$C$92,C33)</f>
        <v>0</v>
      </c>
    </row>
    <row r="34" spans="2:26" s="25" customFormat="1">
      <c r="B34" s="198"/>
      <c r="C34" s="36"/>
      <c r="D34" s="83"/>
      <c r="E34" s="61"/>
      <c r="F34" s="62"/>
      <c r="G34" s="139"/>
      <c r="H34" s="145"/>
      <c r="I34" s="145"/>
      <c r="J34" s="146"/>
      <c r="K34" s="145"/>
      <c r="L34" s="145"/>
      <c r="M34" s="145"/>
      <c r="N34" s="145"/>
      <c r="O34" s="145"/>
      <c r="P34" s="146"/>
      <c r="Q34" s="113" t="str">
        <f t="shared" si="3"/>
        <v>-</v>
      </c>
      <c r="R34" s="147" t="str">
        <f t="shared" si="5"/>
        <v>-</v>
      </c>
      <c r="S34" s="59" t="str">
        <f t="shared" si="6"/>
        <v>-</v>
      </c>
      <c r="T34" s="148" t="str">
        <f t="shared" si="7"/>
        <v>-</v>
      </c>
      <c r="U34" s="105" t="str">
        <f t="shared" si="8"/>
        <v>-</v>
      </c>
      <c r="V34" s="126" t="str">
        <f t="shared" si="9"/>
        <v>-</v>
      </c>
      <c r="W34" s="301">
        <f t="shared" si="4"/>
        <v>0</v>
      </c>
      <c r="X34" s="299">
        <f>SUMIFS(Čištění!G$11:G$92,Čištění!$B$11:$B$92,B34,Čištění!$C$11:$C$92,C34)+SUMIFS(Čištění!H$11:H$92,Čištění!$B$11:$B$92,B34,Čištění!$C$11:$C$92,C34)+SUMIFS(Čištění!I$11:I$92,Čištění!$B$11:$B$92,B34,Čištění!$C$11:$C$92,C34)</f>
        <v>0</v>
      </c>
      <c r="Y34" s="299">
        <f>SUMIFS(Pískování!G$11:G$92,Pískování!$B$11:$B$92,B34,Pískování!$C$11:$C$92,C34)+SUMIFS(Pískování!H$11:H$92,Pískování!$B$11:$B$92,B34,Pískování!$C$11:$C$92,C34)+SUMIFS(Pískování!I$11:I$92,Pískování!$B$11:$B$92,B34,Pískování!$C$11:$C$92,C34)</f>
        <v>0</v>
      </c>
      <c r="Z34" s="299">
        <f>SUMIFS(Skládání!G$11:G$92,Skládání!$B$11:$B$92,B34,Skládání!$C$11:$C$92,C34)+SUMIFS(Skládání!H$11:H$92,Skládání!$B$11:$B$92,B34,Skládání!$C$11:$C$92,C34)+SUMIFS(Skládání!I$11:I$92,Skládání!$B$11:$B$92,B34,Skládání!$C$11:$C$92,C34)</f>
        <v>0</v>
      </c>
    </row>
    <row r="35" spans="2:26" s="25" customFormat="1">
      <c r="B35" s="198"/>
      <c r="C35" s="36"/>
      <c r="D35" s="83"/>
      <c r="E35" s="61"/>
      <c r="F35" s="62"/>
      <c r="G35" s="139"/>
      <c r="H35" s="145"/>
      <c r="I35" s="145"/>
      <c r="J35" s="146"/>
      <c r="K35" s="145"/>
      <c r="L35" s="145"/>
      <c r="M35" s="145"/>
      <c r="N35" s="145"/>
      <c r="O35" s="145"/>
      <c r="P35" s="146"/>
      <c r="Q35" s="113" t="str">
        <f t="shared" si="3"/>
        <v>-</v>
      </c>
      <c r="R35" s="147" t="str">
        <f t="shared" si="5"/>
        <v>-</v>
      </c>
      <c r="S35" s="59" t="str">
        <f t="shared" si="6"/>
        <v>-</v>
      </c>
      <c r="T35" s="148" t="str">
        <f t="shared" si="7"/>
        <v>-</v>
      </c>
      <c r="U35" s="105" t="str">
        <f t="shared" si="8"/>
        <v>-</v>
      </c>
      <c r="V35" s="126" t="str">
        <f t="shared" si="9"/>
        <v>-</v>
      </c>
      <c r="W35" s="301">
        <f t="shared" si="4"/>
        <v>0</v>
      </c>
      <c r="X35" s="299">
        <f>SUMIFS(Čištění!G$11:G$92,Čištění!$B$11:$B$92,B35,Čištění!$C$11:$C$92,C35)+SUMIFS(Čištění!H$11:H$92,Čištění!$B$11:$B$92,B35,Čištění!$C$11:$C$92,C35)+SUMIFS(Čištění!I$11:I$92,Čištění!$B$11:$B$92,B35,Čištění!$C$11:$C$92,C35)</f>
        <v>0</v>
      </c>
      <c r="Y35" s="299">
        <f>SUMIFS(Pískování!G$11:G$92,Pískování!$B$11:$B$92,B35,Pískování!$C$11:$C$92,C35)+SUMIFS(Pískování!H$11:H$92,Pískování!$B$11:$B$92,B35,Pískování!$C$11:$C$92,C35)+SUMIFS(Pískování!I$11:I$92,Pískování!$B$11:$B$92,B35,Pískování!$C$11:$C$92,C35)</f>
        <v>0</v>
      </c>
      <c r="Z35" s="299">
        <f>SUMIFS(Skládání!G$11:G$92,Skládání!$B$11:$B$92,B35,Skládání!$C$11:$C$92,C35)+SUMIFS(Skládání!H$11:H$92,Skládání!$B$11:$B$92,B35,Skládání!$C$11:$C$92,C35)+SUMIFS(Skládání!I$11:I$92,Skládání!$B$11:$B$92,B35,Skládání!$C$11:$C$92,C35)</f>
        <v>0</v>
      </c>
    </row>
    <row r="36" spans="2:26" s="25" customFormat="1">
      <c r="B36" s="198"/>
      <c r="C36" s="36"/>
      <c r="D36" s="83"/>
      <c r="E36" s="61"/>
      <c r="F36" s="62"/>
      <c r="G36" s="139"/>
      <c r="H36" s="145"/>
      <c r="I36" s="145"/>
      <c r="J36" s="146"/>
      <c r="K36" s="145"/>
      <c r="L36" s="145"/>
      <c r="M36" s="145"/>
      <c r="N36" s="145"/>
      <c r="O36" s="145"/>
      <c r="P36" s="146"/>
      <c r="Q36" s="113" t="str">
        <f t="shared" si="3"/>
        <v>-</v>
      </c>
      <c r="R36" s="147" t="str">
        <f t="shared" si="5"/>
        <v>-</v>
      </c>
      <c r="S36" s="59" t="str">
        <f t="shared" si="6"/>
        <v>-</v>
      </c>
      <c r="T36" s="148" t="str">
        <f t="shared" si="7"/>
        <v>-</v>
      </c>
      <c r="U36" s="105" t="str">
        <f t="shared" si="8"/>
        <v>-</v>
      </c>
      <c r="V36" s="126" t="str">
        <f t="shared" si="9"/>
        <v>-</v>
      </c>
      <c r="W36" s="301">
        <f t="shared" si="4"/>
        <v>0</v>
      </c>
      <c r="X36" s="299">
        <f>SUMIFS(Čištění!G$11:G$92,Čištění!$B$11:$B$92,B36,Čištění!$C$11:$C$92,C36)+SUMIFS(Čištění!H$11:H$92,Čištění!$B$11:$B$92,B36,Čištění!$C$11:$C$92,C36)+SUMIFS(Čištění!I$11:I$92,Čištění!$B$11:$B$92,B36,Čištění!$C$11:$C$92,C36)</f>
        <v>0</v>
      </c>
      <c r="Y36" s="299">
        <f>SUMIFS(Pískování!G$11:G$92,Pískování!$B$11:$B$92,B36,Pískování!$C$11:$C$92,C36)+SUMIFS(Pískování!H$11:H$92,Pískování!$B$11:$B$92,B36,Pískování!$C$11:$C$92,C36)+SUMIFS(Pískování!I$11:I$92,Pískování!$B$11:$B$92,B36,Pískování!$C$11:$C$92,C36)</f>
        <v>0</v>
      </c>
      <c r="Z36" s="299">
        <f>SUMIFS(Skládání!G$11:G$92,Skládání!$B$11:$B$92,B36,Skládání!$C$11:$C$92,C36)+SUMIFS(Skládání!H$11:H$92,Skládání!$B$11:$B$92,B36,Skládání!$C$11:$C$92,C36)+SUMIFS(Skládání!I$11:I$92,Skládání!$B$11:$B$92,B36,Skládání!$C$11:$C$92,C36)</f>
        <v>0</v>
      </c>
    </row>
    <row r="37" spans="2:26" s="77" customFormat="1">
      <c r="B37" s="198"/>
      <c r="C37" s="36"/>
      <c r="D37" s="83"/>
      <c r="E37" s="61"/>
      <c r="F37" s="62"/>
      <c r="G37" s="139"/>
      <c r="H37" s="145"/>
      <c r="I37" s="145"/>
      <c r="J37" s="146"/>
      <c r="K37" s="145"/>
      <c r="L37" s="145"/>
      <c r="M37" s="145"/>
      <c r="N37" s="145"/>
      <c r="O37" s="145"/>
      <c r="P37" s="146"/>
      <c r="Q37" s="113" t="str">
        <f t="shared" si="3"/>
        <v>-</v>
      </c>
      <c r="R37" s="147" t="str">
        <f t="shared" si="5"/>
        <v>-</v>
      </c>
      <c r="S37" s="59" t="str">
        <f t="shared" si="6"/>
        <v>-</v>
      </c>
      <c r="T37" s="148" t="str">
        <f t="shared" si="7"/>
        <v>-</v>
      </c>
      <c r="U37" s="105" t="str">
        <f t="shared" si="8"/>
        <v>-</v>
      </c>
      <c r="V37" s="126" t="str">
        <f t="shared" si="9"/>
        <v>-</v>
      </c>
      <c r="W37" s="301">
        <f t="shared" si="4"/>
        <v>0</v>
      </c>
      <c r="X37" s="299">
        <f>SUMIFS(Čištění!G$11:G$92,Čištění!$B$11:$B$92,B37,Čištění!$C$11:$C$92,C37)+SUMIFS(Čištění!H$11:H$92,Čištění!$B$11:$B$92,B37,Čištění!$C$11:$C$92,C37)+SUMIFS(Čištění!I$11:I$92,Čištění!$B$11:$B$92,B37,Čištění!$C$11:$C$92,C37)</f>
        <v>0</v>
      </c>
      <c r="Y37" s="299">
        <f>SUMIFS(Pískování!G$11:G$92,Pískování!$B$11:$B$92,B37,Pískování!$C$11:$C$92,C37)+SUMIFS(Pískování!H$11:H$92,Pískování!$B$11:$B$92,B37,Pískování!$C$11:$C$92,C37)+SUMIFS(Pískování!I$11:I$92,Pískování!$B$11:$B$92,B37,Pískování!$C$11:$C$92,C37)</f>
        <v>0</v>
      </c>
      <c r="Z37" s="299">
        <f>SUMIFS(Skládání!G$11:G$92,Skládání!$B$11:$B$92,B37,Skládání!$C$11:$C$92,C37)+SUMIFS(Skládání!H$11:H$92,Skládání!$B$11:$B$92,B37,Skládání!$C$11:$C$92,C37)+SUMIFS(Skládání!I$11:I$92,Skládání!$B$11:$B$92,B37,Skládání!$C$11:$C$92,C37)</f>
        <v>0</v>
      </c>
    </row>
    <row r="38" spans="2:26" s="77" customFormat="1">
      <c r="B38" s="198"/>
      <c r="C38" s="36"/>
      <c r="D38" s="83"/>
      <c r="E38" s="61"/>
      <c r="F38" s="62"/>
      <c r="G38" s="139"/>
      <c r="H38" s="145"/>
      <c r="I38" s="145"/>
      <c r="J38" s="146"/>
      <c r="K38" s="145"/>
      <c r="L38" s="145"/>
      <c r="M38" s="145"/>
      <c r="N38" s="145"/>
      <c r="O38" s="145"/>
      <c r="P38" s="146"/>
      <c r="Q38" s="113" t="str">
        <f t="shared" si="3"/>
        <v>-</v>
      </c>
      <c r="R38" s="147" t="str">
        <f t="shared" si="5"/>
        <v>-</v>
      </c>
      <c r="S38" s="59" t="str">
        <f t="shared" si="6"/>
        <v>-</v>
      </c>
      <c r="T38" s="148" t="str">
        <f t="shared" si="7"/>
        <v>-</v>
      </c>
      <c r="U38" s="105" t="str">
        <f t="shared" si="8"/>
        <v>-</v>
      </c>
      <c r="V38" s="126" t="str">
        <f t="shared" si="9"/>
        <v>-</v>
      </c>
      <c r="W38" s="301">
        <f t="shared" si="4"/>
        <v>0</v>
      </c>
      <c r="X38" s="299">
        <f>SUMIFS(Čištění!G$11:G$92,Čištění!$B$11:$B$92,B38,Čištění!$C$11:$C$92,C38)+SUMIFS(Čištění!H$11:H$92,Čištění!$B$11:$B$92,B38,Čištění!$C$11:$C$92,C38)+SUMIFS(Čištění!I$11:I$92,Čištění!$B$11:$B$92,B38,Čištění!$C$11:$C$92,C38)</f>
        <v>0</v>
      </c>
      <c r="Y38" s="299">
        <f>SUMIFS(Pískování!G$11:G$92,Pískování!$B$11:$B$92,B38,Pískování!$C$11:$C$92,C38)+SUMIFS(Pískování!H$11:H$92,Pískování!$B$11:$B$92,B38,Pískování!$C$11:$C$92,C38)+SUMIFS(Pískování!I$11:I$92,Pískování!$B$11:$B$92,B38,Pískování!$C$11:$C$92,C38)</f>
        <v>0</v>
      </c>
      <c r="Z38" s="299">
        <f>SUMIFS(Skládání!G$11:G$92,Skládání!$B$11:$B$92,B38,Skládání!$C$11:$C$92,C38)+SUMIFS(Skládání!H$11:H$92,Skládání!$B$11:$B$92,B38,Skládání!$C$11:$C$92,C38)+SUMIFS(Skládání!I$11:I$92,Skládání!$B$11:$B$92,B38,Skládání!$C$11:$C$92,C38)</f>
        <v>0</v>
      </c>
    </row>
    <row r="39" spans="2:26" s="77" customFormat="1">
      <c r="B39" s="198"/>
      <c r="C39" s="36"/>
      <c r="D39" s="83"/>
      <c r="E39" s="61"/>
      <c r="F39" s="62"/>
      <c r="G39" s="139"/>
      <c r="H39" s="145"/>
      <c r="I39" s="145"/>
      <c r="J39" s="146"/>
      <c r="K39" s="145"/>
      <c r="L39" s="145"/>
      <c r="M39" s="145"/>
      <c r="N39" s="145"/>
      <c r="O39" s="145"/>
      <c r="P39" s="146"/>
      <c r="Q39" s="113" t="str">
        <f t="shared" si="3"/>
        <v>-</v>
      </c>
      <c r="R39" s="147" t="str">
        <f t="shared" si="5"/>
        <v>-</v>
      </c>
      <c r="S39" s="59" t="str">
        <f t="shared" si="6"/>
        <v>-</v>
      </c>
      <c r="T39" s="148" t="str">
        <f t="shared" si="7"/>
        <v>-</v>
      </c>
      <c r="U39" s="105" t="str">
        <f t="shared" si="8"/>
        <v>-</v>
      </c>
      <c r="V39" s="126" t="str">
        <f t="shared" si="9"/>
        <v>-</v>
      </c>
      <c r="W39" s="301">
        <f t="shared" si="4"/>
        <v>0</v>
      </c>
      <c r="X39" s="299">
        <f>SUMIFS(Čištění!G$11:G$92,Čištění!$B$11:$B$92,B39,Čištění!$C$11:$C$92,C39)+SUMIFS(Čištění!H$11:H$92,Čištění!$B$11:$B$92,B39,Čištění!$C$11:$C$92,C39)+SUMIFS(Čištění!I$11:I$92,Čištění!$B$11:$B$92,B39,Čištění!$C$11:$C$92,C39)</f>
        <v>0</v>
      </c>
      <c r="Y39" s="299">
        <f>SUMIFS(Pískování!G$11:G$92,Pískování!$B$11:$B$92,B39,Pískování!$C$11:$C$92,C39)+SUMIFS(Pískování!H$11:H$92,Pískování!$B$11:$B$92,B39,Pískování!$C$11:$C$92,C39)+SUMIFS(Pískování!I$11:I$92,Pískování!$B$11:$B$92,B39,Pískování!$C$11:$C$92,C39)</f>
        <v>0</v>
      </c>
      <c r="Z39" s="299">
        <f>SUMIFS(Skládání!G$11:G$92,Skládání!$B$11:$B$92,B39,Skládání!$C$11:$C$92,C39)+SUMIFS(Skládání!H$11:H$92,Skládání!$B$11:$B$92,B39,Skládání!$C$11:$C$92,C39)+SUMIFS(Skládání!I$11:I$92,Skládání!$B$11:$B$92,B39,Skládání!$C$11:$C$92,C39)</f>
        <v>0</v>
      </c>
    </row>
    <row r="40" spans="2:26" s="77" customFormat="1">
      <c r="B40" s="198"/>
      <c r="C40" s="36"/>
      <c r="D40" s="83"/>
      <c r="E40" s="61"/>
      <c r="F40" s="62"/>
      <c r="G40" s="139"/>
      <c r="H40" s="145"/>
      <c r="I40" s="145"/>
      <c r="J40" s="146"/>
      <c r="K40" s="145"/>
      <c r="L40" s="145"/>
      <c r="M40" s="145"/>
      <c r="N40" s="145"/>
      <c r="O40" s="145"/>
      <c r="P40" s="146"/>
      <c r="Q40" s="113" t="str">
        <f t="shared" si="3"/>
        <v>-</v>
      </c>
      <c r="R40" s="147" t="str">
        <f t="shared" si="5"/>
        <v>-</v>
      </c>
      <c r="S40" s="59" t="str">
        <f t="shared" si="6"/>
        <v>-</v>
      </c>
      <c r="T40" s="148" t="str">
        <f t="shared" si="7"/>
        <v>-</v>
      </c>
      <c r="U40" s="105" t="str">
        <f t="shared" si="8"/>
        <v>-</v>
      </c>
      <c r="V40" s="126" t="str">
        <f t="shared" si="9"/>
        <v>-</v>
      </c>
      <c r="W40" s="301">
        <f t="shared" si="4"/>
        <v>0</v>
      </c>
      <c r="X40" s="299">
        <f>SUMIFS(Čištění!G$11:G$92,Čištění!$B$11:$B$92,B40,Čištění!$C$11:$C$92,C40)+SUMIFS(Čištění!H$11:H$92,Čištění!$B$11:$B$92,B40,Čištění!$C$11:$C$92,C40)+SUMIFS(Čištění!I$11:I$92,Čištění!$B$11:$B$92,B40,Čištění!$C$11:$C$92,C40)</f>
        <v>0</v>
      </c>
      <c r="Y40" s="299">
        <f>SUMIFS(Pískování!G$11:G$92,Pískování!$B$11:$B$92,B40,Pískování!$C$11:$C$92,C40)+SUMIFS(Pískování!H$11:H$92,Pískování!$B$11:$B$92,B40,Pískování!$C$11:$C$92,C40)+SUMIFS(Pískování!I$11:I$92,Pískování!$B$11:$B$92,B40,Pískování!$C$11:$C$92,C40)</f>
        <v>0</v>
      </c>
      <c r="Z40" s="299">
        <f>SUMIFS(Skládání!G$11:G$92,Skládání!$B$11:$B$92,B40,Skládání!$C$11:$C$92,C40)+SUMIFS(Skládání!H$11:H$92,Skládání!$B$11:$B$92,B40,Skládání!$C$11:$C$92,C40)+SUMIFS(Skládání!I$11:I$92,Skládání!$B$11:$B$92,B40,Skládání!$C$11:$C$92,C40)</f>
        <v>0</v>
      </c>
    </row>
    <row r="41" spans="2:26" s="77" customFormat="1">
      <c r="B41" s="36"/>
      <c r="C41" s="36"/>
      <c r="D41" s="83"/>
      <c r="E41" s="61"/>
      <c r="F41" s="62"/>
      <c r="G41" s="139"/>
      <c r="H41" s="100"/>
      <c r="I41" s="145"/>
      <c r="J41" s="146"/>
      <c r="K41" s="145"/>
      <c r="L41" s="145"/>
      <c r="M41" s="145"/>
      <c r="N41" s="145"/>
      <c r="O41" s="145"/>
      <c r="P41" s="146"/>
      <c r="Q41" s="113" t="str">
        <f t="shared" si="3"/>
        <v>-</v>
      </c>
      <c r="R41" s="147" t="str">
        <f t="shared" si="5"/>
        <v>-</v>
      </c>
      <c r="S41" s="59" t="str">
        <f t="shared" si="6"/>
        <v>-</v>
      </c>
      <c r="T41" s="148" t="str">
        <f t="shared" si="7"/>
        <v>-</v>
      </c>
      <c r="U41" s="105" t="str">
        <f t="shared" si="8"/>
        <v>-</v>
      </c>
      <c r="V41" s="126" t="str">
        <f t="shared" si="9"/>
        <v>-</v>
      </c>
      <c r="W41" s="301">
        <f t="shared" si="4"/>
        <v>0</v>
      </c>
      <c r="X41" s="299">
        <f>SUMIFS(Čištění!G$11:G$92,Čištění!$B$11:$B$92,B41,Čištění!$C$11:$C$92,C41)+SUMIFS(Čištění!H$11:H$92,Čištění!$B$11:$B$92,B41,Čištění!$C$11:$C$92,C41)+SUMIFS(Čištění!I$11:I$92,Čištění!$B$11:$B$92,B41,Čištění!$C$11:$C$92,C41)</f>
        <v>0</v>
      </c>
      <c r="Y41" s="299">
        <f>SUMIFS(Pískování!G$11:G$92,Pískování!$B$11:$B$92,B41,Pískování!$C$11:$C$92,C41)+SUMIFS(Pískování!H$11:H$92,Pískování!$B$11:$B$92,B41,Pískování!$C$11:$C$92,C41)+SUMIFS(Pískování!I$11:I$92,Pískování!$B$11:$B$92,B41,Pískování!$C$11:$C$92,C41)</f>
        <v>0</v>
      </c>
      <c r="Z41" s="299">
        <f>SUMIFS(Skládání!G$11:G$92,Skládání!$B$11:$B$92,B41,Skládání!$C$11:$C$92,C41)+SUMIFS(Skládání!H$11:H$92,Skládání!$B$11:$B$92,B41,Skládání!$C$11:$C$92,C41)+SUMIFS(Skládání!I$11:I$92,Skládání!$B$11:$B$92,B41,Skládání!$C$11:$C$92,C41)</f>
        <v>0</v>
      </c>
    </row>
    <row r="42" spans="2:26" s="77" customFormat="1">
      <c r="B42" s="198"/>
      <c r="C42" s="36"/>
      <c r="D42" s="83"/>
      <c r="E42" s="61"/>
      <c r="F42" s="62"/>
      <c r="G42" s="139"/>
      <c r="H42" s="145"/>
      <c r="I42" s="145"/>
      <c r="J42" s="146"/>
      <c r="K42" s="145"/>
      <c r="L42" s="145"/>
      <c r="M42" s="145"/>
      <c r="N42" s="145"/>
      <c r="O42" s="145"/>
      <c r="P42" s="146"/>
      <c r="Q42" s="113" t="str">
        <f t="shared" si="3"/>
        <v>-</v>
      </c>
      <c r="R42" s="147" t="str">
        <f t="shared" si="5"/>
        <v>-</v>
      </c>
      <c r="S42" s="59" t="str">
        <f t="shared" si="6"/>
        <v>-</v>
      </c>
      <c r="T42" s="148" t="str">
        <f t="shared" si="7"/>
        <v>-</v>
      </c>
      <c r="U42" s="105" t="str">
        <f t="shared" si="8"/>
        <v>-</v>
      </c>
      <c r="V42" s="126" t="str">
        <f t="shared" si="9"/>
        <v>-</v>
      </c>
      <c r="W42" s="301">
        <f t="shared" si="4"/>
        <v>0</v>
      </c>
      <c r="X42" s="299">
        <f>SUMIFS(Čištění!G$11:G$92,Čištění!$B$11:$B$92,B42,Čištění!$C$11:$C$92,C42)+SUMIFS(Čištění!H$11:H$92,Čištění!$B$11:$B$92,B42,Čištění!$C$11:$C$92,C42)+SUMIFS(Čištění!I$11:I$92,Čištění!$B$11:$B$92,B42,Čištění!$C$11:$C$92,C42)</f>
        <v>0</v>
      </c>
      <c r="Y42" s="299">
        <f>SUMIFS(Pískování!G$11:G$92,Pískování!$B$11:$B$92,B42,Pískování!$C$11:$C$92,C42)+SUMIFS(Pískování!H$11:H$92,Pískování!$B$11:$B$92,B42,Pískování!$C$11:$C$92,C42)+SUMIFS(Pískování!I$11:I$92,Pískování!$B$11:$B$92,B42,Pískování!$C$11:$C$92,C42)</f>
        <v>0</v>
      </c>
      <c r="Z42" s="299">
        <f>SUMIFS(Skládání!G$11:G$92,Skládání!$B$11:$B$92,B42,Skládání!$C$11:$C$92,C42)+SUMIFS(Skládání!H$11:H$92,Skládání!$B$11:$B$92,B42,Skládání!$C$11:$C$92,C42)+SUMIFS(Skládání!I$11:I$92,Skládání!$B$11:$B$92,B42,Skládání!$C$11:$C$92,C42)</f>
        <v>0</v>
      </c>
    </row>
    <row r="43" spans="2:26" s="77" customFormat="1">
      <c r="B43" s="198"/>
      <c r="C43" s="36"/>
      <c r="D43" s="83"/>
      <c r="E43" s="61"/>
      <c r="F43" s="62"/>
      <c r="G43" s="139"/>
      <c r="H43" s="145"/>
      <c r="I43" s="145"/>
      <c r="J43" s="146"/>
      <c r="K43" s="145"/>
      <c r="L43" s="145"/>
      <c r="M43" s="145"/>
      <c r="N43" s="145"/>
      <c r="O43" s="145"/>
      <c r="P43" s="146"/>
      <c r="Q43" s="113" t="str">
        <f t="shared" si="3"/>
        <v>-</v>
      </c>
      <c r="R43" s="147" t="str">
        <f t="shared" si="5"/>
        <v>-</v>
      </c>
      <c r="S43" s="59" t="str">
        <f t="shared" si="6"/>
        <v>-</v>
      </c>
      <c r="T43" s="148" t="str">
        <f t="shared" si="7"/>
        <v>-</v>
      </c>
      <c r="U43" s="105" t="str">
        <f t="shared" si="8"/>
        <v>-</v>
      </c>
      <c r="V43" s="126" t="str">
        <f t="shared" si="9"/>
        <v>-</v>
      </c>
      <c r="W43" s="301">
        <f t="shared" si="4"/>
        <v>0</v>
      </c>
      <c r="X43" s="299">
        <f>SUMIFS(Čištění!G$11:G$92,Čištění!$B$11:$B$92,B43,Čištění!$C$11:$C$92,C43)+SUMIFS(Čištění!H$11:H$92,Čištění!$B$11:$B$92,B43,Čištění!$C$11:$C$92,C43)+SUMIFS(Čištění!I$11:I$92,Čištění!$B$11:$B$92,B43,Čištění!$C$11:$C$92,C43)</f>
        <v>0</v>
      </c>
      <c r="Y43" s="299">
        <f>SUMIFS(Pískování!G$11:G$92,Pískování!$B$11:$B$92,B43,Pískování!$C$11:$C$92,C43)+SUMIFS(Pískování!H$11:H$92,Pískování!$B$11:$B$92,B43,Pískování!$C$11:$C$92,C43)+SUMIFS(Pískování!I$11:I$92,Pískování!$B$11:$B$92,B43,Pískování!$C$11:$C$92,C43)</f>
        <v>0</v>
      </c>
      <c r="Z43" s="299">
        <f>SUMIFS(Skládání!G$11:G$92,Skládání!$B$11:$B$92,B43,Skládání!$C$11:$C$92,C43)+SUMIFS(Skládání!H$11:H$92,Skládání!$B$11:$B$92,B43,Skládání!$C$11:$C$92,C43)+SUMIFS(Skládání!I$11:I$92,Skládání!$B$11:$B$92,B43,Skládání!$C$11:$C$92,C43)</f>
        <v>0</v>
      </c>
    </row>
    <row r="44" spans="2:26" s="77" customFormat="1">
      <c r="B44" s="198"/>
      <c r="C44" s="36"/>
      <c r="D44" s="83"/>
      <c r="E44" s="61"/>
      <c r="F44" s="62"/>
      <c r="G44" s="139"/>
      <c r="H44" s="145"/>
      <c r="I44" s="145"/>
      <c r="J44" s="146"/>
      <c r="K44" s="145"/>
      <c r="L44" s="145"/>
      <c r="M44" s="145"/>
      <c r="N44" s="145"/>
      <c r="O44" s="145"/>
      <c r="P44" s="146"/>
      <c r="Q44" s="113" t="str">
        <f t="shared" si="3"/>
        <v>-</v>
      </c>
      <c r="R44" s="147" t="str">
        <f t="shared" si="5"/>
        <v>-</v>
      </c>
      <c r="S44" s="59" t="str">
        <f t="shared" si="6"/>
        <v>-</v>
      </c>
      <c r="T44" s="148" t="str">
        <f t="shared" si="7"/>
        <v>-</v>
      </c>
      <c r="U44" s="105" t="str">
        <f t="shared" si="8"/>
        <v>-</v>
      </c>
      <c r="V44" s="126" t="str">
        <f t="shared" si="9"/>
        <v>-</v>
      </c>
      <c r="W44" s="301">
        <f t="shared" si="4"/>
        <v>0</v>
      </c>
      <c r="X44" s="299">
        <f>SUMIFS(Čištění!G$11:G$92,Čištění!$B$11:$B$92,B44,Čištění!$C$11:$C$92,C44)+SUMIFS(Čištění!H$11:H$92,Čištění!$B$11:$B$92,B44,Čištění!$C$11:$C$92,C44)+SUMIFS(Čištění!I$11:I$92,Čištění!$B$11:$B$92,B44,Čištění!$C$11:$C$92,C44)</f>
        <v>0</v>
      </c>
      <c r="Y44" s="299">
        <f>SUMIFS(Pískování!G$11:G$92,Pískování!$B$11:$B$92,B44,Pískování!$C$11:$C$92,C44)+SUMIFS(Pískování!H$11:H$92,Pískování!$B$11:$B$92,B44,Pískování!$C$11:$C$92,C44)+SUMIFS(Pískování!I$11:I$92,Pískování!$B$11:$B$92,B44,Pískování!$C$11:$C$92,C44)</f>
        <v>0</v>
      </c>
      <c r="Z44" s="299">
        <f>SUMIFS(Skládání!G$11:G$92,Skládání!$B$11:$B$92,B44,Skládání!$C$11:$C$92,C44)+SUMIFS(Skládání!H$11:H$92,Skládání!$B$11:$B$92,B44,Skládání!$C$11:$C$92,C44)+SUMIFS(Skládání!I$11:I$92,Skládání!$B$11:$B$92,B44,Skládání!$C$11:$C$92,C44)</f>
        <v>0</v>
      </c>
    </row>
    <row r="45" spans="2:26" s="77" customFormat="1">
      <c r="B45" s="198"/>
      <c r="C45" s="36"/>
      <c r="D45" s="83"/>
      <c r="E45" s="61"/>
      <c r="F45" s="62"/>
      <c r="G45" s="139"/>
      <c r="H45" s="145"/>
      <c r="I45" s="145"/>
      <c r="J45" s="146"/>
      <c r="K45" s="145"/>
      <c r="L45" s="145"/>
      <c r="M45" s="145"/>
      <c r="N45" s="145"/>
      <c r="O45" s="145"/>
      <c r="P45" s="146"/>
      <c r="Q45" s="113" t="str">
        <f t="shared" si="3"/>
        <v>-</v>
      </c>
      <c r="R45" s="147" t="str">
        <f t="shared" si="5"/>
        <v>-</v>
      </c>
      <c r="S45" s="59" t="str">
        <f t="shared" si="6"/>
        <v>-</v>
      </c>
      <c r="T45" s="148" t="str">
        <f t="shared" si="7"/>
        <v>-</v>
      </c>
      <c r="U45" s="105" t="str">
        <f t="shared" si="8"/>
        <v>-</v>
      </c>
      <c r="V45" s="126" t="str">
        <f t="shared" si="9"/>
        <v>-</v>
      </c>
      <c r="W45" s="301">
        <f t="shared" si="4"/>
        <v>0</v>
      </c>
      <c r="X45" s="299">
        <f>SUMIFS(Čištění!G$11:G$92,Čištění!$B$11:$B$92,B45,Čištění!$C$11:$C$92,C45)+SUMIFS(Čištění!H$11:H$92,Čištění!$B$11:$B$92,B45,Čištění!$C$11:$C$92,C45)+SUMIFS(Čištění!I$11:I$92,Čištění!$B$11:$B$92,B45,Čištění!$C$11:$C$92,C45)</f>
        <v>0</v>
      </c>
      <c r="Y45" s="299">
        <f>SUMIFS(Pískování!G$11:G$92,Pískování!$B$11:$B$92,B45,Pískování!$C$11:$C$92,C45)+SUMIFS(Pískování!H$11:H$92,Pískování!$B$11:$B$92,B45,Pískování!$C$11:$C$92,C45)+SUMIFS(Pískování!I$11:I$92,Pískování!$B$11:$B$92,B45,Pískování!$C$11:$C$92,C45)</f>
        <v>0</v>
      </c>
      <c r="Z45" s="299">
        <f>SUMIFS(Skládání!G$11:G$92,Skládání!$B$11:$B$92,B45,Skládání!$C$11:$C$92,C45)+SUMIFS(Skládání!H$11:H$92,Skládání!$B$11:$B$92,B45,Skládání!$C$11:$C$92,C45)+SUMIFS(Skládání!I$11:I$92,Skládání!$B$11:$B$92,B45,Skládání!$C$11:$C$92,C45)</f>
        <v>0</v>
      </c>
    </row>
    <row r="46" spans="2:26" s="77" customFormat="1">
      <c r="B46" s="198"/>
      <c r="C46" s="36"/>
      <c r="D46" s="83"/>
      <c r="E46" s="61"/>
      <c r="F46" s="62"/>
      <c r="G46" s="139"/>
      <c r="H46" s="145"/>
      <c r="I46" s="145"/>
      <c r="J46" s="146"/>
      <c r="K46" s="145"/>
      <c r="L46" s="145"/>
      <c r="M46" s="145"/>
      <c r="N46" s="145"/>
      <c r="O46" s="145"/>
      <c r="P46" s="146"/>
      <c r="Q46" s="113" t="str">
        <f t="shared" si="3"/>
        <v>-</v>
      </c>
      <c r="R46" s="147" t="str">
        <f t="shared" si="5"/>
        <v>-</v>
      </c>
      <c r="S46" s="59" t="str">
        <f t="shared" si="6"/>
        <v>-</v>
      </c>
      <c r="T46" s="148" t="str">
        <f t="shared" si="7"/>
        <v>-</v>
      </c>
      <c r="U46" s="105" t="str">
        <f t="shared" si="8"/>
        <v>-</v>
      </c>
      <c r="V46" s="126" t="str">
        <f t="shared" si="9"/>
        <v>-</v>
      </c>
      <c r="W46" s="301">
        <f t="shared" si="4"/>
        <v>0</v>
      </c>
      <c r="X46" s="299">
        <f>SUMIFS(Čištění!G$11:G$92,Čištění!$B$11:$B$92,B46,Čištění!$C$11:$C$92,C46)+SUMIFS(Čištění!H$11:H$92,Čištění!$B$11:$B$92,B46,Čištění!$C$11:$C$92,C46)+SUMIFS(Čištění!I$11:I$92,Čištění!$B$11:$B$92,B46,Čištění!$C$11:$C$92,C46)</f>
        <v>0</v>
      </c>
      <c r="Y46" s="299">
        <f>SUMIFS(Pískování!G$11:G$92,Pískování!$B$11:$B$92,B46,Pískování!$C$11:$C$92,C46)+SUMIFS(Pískování!H$11:H$92,Pískování!$B$11:$B$92,B46,Pískování!$C$11:$C$92,C46)+SUMIFS(Pískování!I$11:I$92,Pískování!$B$11:$B$92,B46,Pískování!$C$11:$C$92,C46)</f>
        <v>0</v>
      </c>
      <c r="Z46" s="299">
        <f>SUMIFS(Skládání!G$11:G$92,Skládání!$B$11:$B$92,B46,Skládání!$C$11:$C$92,C46)+SUMIFS(Skládání!H$11:H$92,Skládání!$B$11:$B$92,B46,Skládání!$C$11:$C$92,C46)+SUMIFS(Skládání!I$11:I$92,Skládání!$B$11:$B$92,B46,Skládání!$C$11:$C$92,C46)</f>
        <v>0</v>
      </c>
    </row>
    <row r="47" spans="2:26" s="77" customFormat="1">
      <c r="B47" s="198"/>
      <c r="C47" s="36"/>
      <c r="D47" s="83"/>
      <c r="E47" s="61"/>
      <c r="F47" s="62"/>
      <c r="G47" s="139"/>
      <c r="H47" s="145"/>
      <c r="I47" s="145"/>
      <c r="J47" s="146"/>
      <c r="K47" s="145"/>
      <c r="L47" s="145"/>
      <c r="M47" s="145"/>
      <c r="N47" s="145"/>
      <c r="O47" s="145"/>
      <c r="P47" s="146"/>
      <c r="Q47" s="113" t="str">
        <f t="shared" si="3"/>
        <v>-</v>
      </c>
      <c r="R47" s="147" t="str">
        <f t="shared" si="5"/>
        <v>-</v>
      </c>
      <c r="S47" s="59" t="str">
        <f t="shared" si="6"/>
        <v>-</v>
      </c>
      <c r="T47" s="148" t="str">
        <f t="shared" si="7"/>
        <v>-</v>
      </c>
      <c r="U47" s="105" t="str">
        <f t="shared" si="8"/>
        <v>-</v>
      </c>
      <c r="V47" s="126" t="str">
        <f t="shared" si="9"/>
        <v>-</v>
      </c>
      <c r="W47" s="301">
        <f t="shared" si="4"/>
        <v>0</v>
      </c>
      <c r="X47" s="299">
        <f>SUMIFS(Čištění!G$11:G$92,Čištění!$B$11:$B$92,B47,Čištění!$C$11:$C$92,C47)+SUMIFS(Čištění!H$11:H$92,Čištění!$B$11:$B$92,B47,Čištění!$C$11:$C$92,C47)+SUMIFS(Čištění!I$11:I$92,Čištění!$B$11:$B$92,B47,Čištění!$C$11:$C$92,C47)</f>
        <v>0</v>
      </c>
      <c r="Y47" s="299">
        <f>SUMIFS(Pískování!G$11:G$92,Pískování!$B$11:$B$92,B47,Pískování!$C$11:$C$92,C47)+SUMIFS(Pískování!H$11:H$92,Pískování!$B$11:$B$92,B47,Pískování!$C$11:$C$92,C47)+SUMIFS(Pískování!I$11:I$92,Pískování!$B$11:$B$92,B47,Pískování!$C$11:$C$92,C47)</f>
        <v>0</v>
      </c>
      <c r="Z47" s="299">
        <f>SUMIFS(Skládání!G$11:G$92,Skládání!$B$11:$B$92,B47,Skládání!$C$11:$C$92,C47)+SUMIFS(Skládání!H$11:H$92,Skládání!$B$11:$B$92,B47,Skládání!$C$11:$C$92,C47)+SUMIFS(Skládání!I$11:I$92,Skládání!$B$11:$B$92,B47,Skládání!$C$11:$C$92,C47)</f>
        <v>0</v>
      </c>
    </row>
    <row r="48" spans="2:26" s="77" customFormat="1">
      <c r="B48" s="198"/>
      <c r="C48" s="36"/>
      <c r="D48" s="83"/>
      <c r="E48" s="61"/>
      <c r="F48" s="62"/>
      <c r="G48" s="139"/>
      <c r="H48" s="145"/>
      <c r="I48" s="145"/>
      <c r="J48" s="146"/>
      <c r="K48" s="145"/>
      <c r="L48" s="145"/>
      <c r="M48" s="145"/>
      <c r="N48" s="145"/>
      <c r="O48" s="145"/>
      <c r="P48" s="146"/>
      <c r="Q48" s="113" t="str">
        <f t="shared" si="3"/>
        <v>-</v>
      </c>
      <c r="R48" s="147" t="str">
        <f t="shared" si="5"/>
        <v>-</v>
      </c>
      <c r="S48" s="59" t="str">
        <f t="shared" si="6"/>
        <v>-</v>
      </c>
      <c r="T48" s="148" t="str">
        <f t="shared" si="7"/>
        <v>-</v>
      </c>
      <c r="U48" s="105" t="str">
        <f t="shared" si="8"/>
        <v>-</v>
      </c>
      <c r="V48" s="126" t="str">
        <f t="shared" si="9"/>
        <v>-</v>
      </c>
      <c r="W48" s="301">
        <f t="shared" si="4"/>
        <v>0</v>
      </c>
      <c r="X48" s="299">
        <f>SUMIFS(Čištění!G$11:G$92,Čištění!$B$11:$B$92,B48,Čištění!$C$11:$C$92,C48)+SUMIFS(Čištění!H$11:H$92,Čištění!$B$11:$B$92,B48,Čištění!$C$11:$C$92,C48)+SUMIFS(Čištění!I$11:I$92,Čištění!$B$11:$B$92,B48,Čištění!$C$11:$C$92,C48)</f>
        <v>0</v>
      </c>
      <c r="Y48" s="299">
        <f>SUMIFS(Pískování!G$11:G$92,Pískování!$B$11:$B$92,B48,Pískování!$C$11:$C$92,C48)+SUMIFS(Pískování!H$11:H$92,Pískování!$B$11:$B$92,B48,Pískování!$C$11:$C$92,C48)+SUMIFS(Pískování!I$11:I$92,Pískování!$B$11:$B$92,B48,Pískování!$C$11:$C$92,C48)</f>
        <v>0</v>
      </c>
      <c r="Z48" s="299">
        <f>SUMIFS(Skládání!G$11:G$92,Skládání!$B$11:$B$92,B48,Skládání!$C$11:$C$92,C48)+SUMIFS(Skládání!H$11:H$92,Skládání!$B$11:$B$92,B48,Skládání!$C$11:$C$92,C48)+SUMIFS(Skládání!I$11:I$92,Skládání!$B$11:$B$92,B48,Skládání!$C$11:$C$92,C48)</f>
        <v>0</v>
      </c>
    </row>
    <row r="49" spans="2:26" s="77" customFormat="1">
      <c r="B49" s="198"/>
      <c r="C49" s="36"/>
      <c r="D49" s="83"/>
      <c r="E49" s="61"/>
      <c r="F49" s="62"/>
      <c r="G49" s="139"/>
      <c r="H49" s="145"/>
      <c r="I49" s="145"/>
      <c r="J49" s="146"/>
      <c r="K49" s="145"/>
      <c r="L49" s="145"/>
      <c r="M49" s="145"/>
      <c r="N49" s="145"/>
      <c r="O49" s="145"/>
      <c r="P49" s="146"/>
      <c r="Q49" s="113" t="str">
        <f t="shared" si="3"/>
        <v>-</v>
      </c>
      <c r="R49" s="147" t="str">
        <f t="shared" si="5"/>
        <v>-</v>
      </c>
      <c r="S49" s="59" t="str">
        <f t="shared" si="6"/>
        <v>-</v>
      </c>
      <c r="T49" s="148" t="str">
        <f t="shared" si="7"/>
        <v>-</v>
      </c>
      <c r="U49" s="105" t="str">
        <f t="shared" si="8"/>
        <v>-</v>
      </c>
      <c r="V49" s="126" t="str">
        <f t="shared" si="9"/>
        <v>-</v>
      </c>
      <c r="W49" s="301">
        <f t="shared" si="4"/>
        <v>0</v>
      </c>
      <c r="X49" s="299">
        <f>SUMIFS(Čištění!G$11:G$92,Čištění!$B$11:$B$92,B49,Čištění!$C$11:$C$92,C49)+SUMIFS(Čištění!H$11:H$92,Čištění!$B$11:$B$92,B49,Čištění!$C$11:$C$92,C49)+SUMIFS(Čištění!I$11:I$92,Čištění!$B$11:$B$92,B49,Čištění!$C$11:$C$92,C49)</f>
        <v>0</v>
      </c>
      <c r="Y49" s="299">
        <f>SUMIFS(Pískování!G$11:G$92,Pískování!$B$11:$B$92,B49,Pískování!$C$11:$C$92,C49)+SUMIFS(Pískování!H$11:H$92,Pískování!$B$11:$B$92,B49,Pískování!$C$11:$C$92,C49)+SUMIFS(Pískování!I$11:I$92,Pískování!$B$11:$B$92,B49,Pískování!$C$11:$C$92,C49)</f>
        <v>0</v>
      </c>
      <c r="Z49" s="299">
        <f>SUMIFS(Skládání!G$11:G$92,Skládání!$B$11:$B$92,B49,Skládání!$C$11:$C$92,C49)+SUMIFS(Skládání!H$11:H$92,Skládání!$B$11:$B$92,B49,Skládání!$C$11:$C$92,C49)+SUMIFS(Skládání!I$11:I$92,Skládání!$B$11:$B$92,B49,Skládání!$C$11:$C$92,C49)</f>
        <v>0</v>
      </c>
    </row>
    <row r="50" spans="2:26" s="77" customFormat="1">
      <c r="B50" s="198"/>
      <c r="C50" s="36"/>
      <c r="D50" s="83"/>
      <c r="E50" s="61"/>
      <c r="F50" s="62"/>
      <c r="G50" s="139"/>
      <c r="H50" s="145"/>
      <c r="I50" s="145"/>
      <c r="J50" s="146"/>
      <c r="K50" s="145"/>
      <c r="L50" s="145"/>
      <c r="M50" s="145"/>
      <c r="N50" s="145"/>
      <c r="O50" s="145"/>
      <c r="P50" s="146"/>
      <c r="Q50" s="113" t="str">
        <f t="shared" si="3"/>
        <v>-</v>
      </c>
      <c r="R50" s="147" t="str">
        <f t="shared" si="5"/>
        <v>-</v>
      </c>
      <c r="S50" s="59" t="str">
        <f t="shared" si="6"/>
        <v>-</v>
      </c>
      <c r="T50" s="148" t="str">
        <f t="shared" si="7"/>
        <v>-</v>
      </c>
      <c r="U50" s="105" t="str">
        <f t="shared" si="8"/>
        <v>-</v>
      </c>
      <c r="V50" s="126" t="str">
        <f t="shared" si="9"/>
        <v>-</v>
      </c>
      <c r="W50" s="301">
        <f t="shared" si="4"/>
        <v>0</v>
      </c>
      <c r="X50" s="299">
        <f>SUMIFS(Čištění!G$11:G$92,Čištění!$B$11:$B$92,B50,Čištění!$C$11:$C$92,C50)+SUMIFS(Čištění!H$11:H$92,Čištění!$B$11:$B$92,B50,Čištění!$C$11:$C$92,C50)+SUMIFS(Čištění!I$11:I$92,Čištění!$B$11:$B$92,B50,Čištění!$C$11:$C$92,C50)</f>
        <v>0</v>
      </c>
      <c r="Y50" s="299">
        <f>SUMIFS(Pískování!G$11:G$92,Pískování!$B$11:$B$92,B50,Pískování!$C$11:$C$92,C50)+SUMIFS(Pískování!H$11:H$92,Pískování!$B$11:$B$92,B50,Pískování!$C$11:$C$92,C50)+SUMIFS(Pískování!I$11:I$92,Pískování!$B$11:$B$92,B50,Pískování!$C$11:$C$92,C50)</f>
        <v>0</v>
      </c>
      <c r="Z50" s="299">
        <f>SUMIFS(Skládání!G$11:G$92,Skládání!$B$11:$B$92,B50,Skládání!$C$11:$C$92,C50)+SUMIFS(Skládání!H$11:H$92,Skládání!$B$11:$B$92,B50,Skládání!$C$11:$C$92,C50)+SUMIFS(Skládání!I$11:I$92,Skládání!$B$11:$B$92,B50,Skládání!$C$11:$C$92,C50)</f>
        <v>0</v>
      </c>
    </row>
    <row r="51" spans="2:26" s="77" customFormat="1">
      <c r="B51" s="198"/>
      <c r="C51" s="36"/>
      <c r="D51" s="83"/>
      <c r="E51" s="61"/>
      <c r="F51" s="62"/>
      <c r="G51" s="139"/>
      <c r="H51" s="145"/>
      <c r="I51" s="145"/>
      <c r="J51" s="146"/>
      <c r="K51" s="145"/>
      <c r="L51" s="145"/>
      <c r="M51" s="145"/>
      <c r="N51" s="145"/>
      <c r="O51" s="145"/>
      <c r="P51" s="146"/>
      <c r="Q51" s="113" t="str">
        <f t="shared" si="3"/>
        <v>-</v>
      </c>
      <c r="R51" s="147" t="str">
        <f t="shared" si="5"/>
        <v>-</v>
      </c>
      <c r="S51" s="59" t="str">
        <f t="shared" si="6"/>
        <v>-</v>
      </c>
      <c r="T51" s="148" t="str">
        <f t="shared" si="7"/>
        <v>-</v>
      </c>
      <c r="U51" s="105" t="str">
        <f t="shared" si="8"/>
        <v>-</v>
      </c>
      <c r="V51" s="126" t="str">
        <f t="shared" si="9"/>
        <v>-</v>
      </c>
      <c r="W51" s="301">
        <f t="shared" si="4"/>
        <v>0</v>
      </c>
      <c r="X51" s="299">
        <f>SUMIFS(Čištění!G$11:G$92,Čištění!$B$11:$B$92,B51,Čištění!$C$11:$C$92,C51)+SUMIFS(Čištění!H$11:H$92,Čištění!$B$11:$B$92,B51,Čištění!$C$11:$C$92,C51)+SUMIFS(Čištění!I$11:I$92,Čištění!$B$11:$B$92,B51,Čištění!$C$11:$C$92,C51)</f>
        <v>0</v>
      </c>
      <c r="Y51" s="299">
        <f>SUMIFS(Pískování!G$11:G$92,Pískování!$B$11:$B$92,B51,Pískování!$C$11:$C$92,C51)+SUMIFS(Pískování!H$11:H$92,Pískování!$B$11:$B$92,B51,Pískování!$C$11:$C$92,C51)+SUMIFS(Pískování!I$11:I$92,Pískování!$B$11:$B$92,B51,Pískování!$C$11:$C$92,C51)</f>
        <v>0</v>
      </c>
      <c r="Z51" s="299">
        <f>SUMIFS(Skládání!G$11:G$92,Skládání!$B$11:$B$92,B51,Skládání!$C$11:$C$92,C51)+SUMIFS(Skládání!H$11:H$92,Skládání!$B$11:$B$92,B51,Skládání!$C$11:$C$92,C51)+SUMIFS(Skládání!I$11:I$92,Skládání!$B$11:$B$92,B51,Skládání!$C$11:$C$92,C51)</f>
        <v>0</v>
      </c>
    </row>
    <row r="52" spans="2:26" s="77" customFormat="1">
      <c r="B52" s="198"/>
      <c r="C52" s="36"/>
      <c r="D52" s="83"/>
      <c r="E52" s="61"/>
      <c r="F52" s="62"/>
      <c r="G52" s="139"/>
      <c r="H52" s="145"/>
      <c r="I52" s="145"/>
      <c r="J52" s="146"/>
      <c r="K52" s="145"/>
      <c r="L52" s="145"/>
      <c r="M52" s="145"/>
      <c r="N52" s="145"/>
      <c r="O52" s="145"/>
      <c r="P52" s="146"/>
      <c r="Q52" s="113" t="str">
        <f t="shared" si="3"/>
        <v>-</v>
      </c>
      <c r="R52" s="147" t="str">
        <f t="shared" si="5"/>
        <v>-</v>
      </c>
      <c r="S52" s="59" t="str">
        <f t="shared" si="6"/>
        <v>-</v>
      </c>
      <c r="T52" s="148" t="str">
        <f t="shared" si="7"/>
        <v>-</v>
      </c>
      <c r="U52" s="105" t="str">
        <f t="shared" si="8"/>
        <v>-</v>
      </c>
      <c r="V52" s="126" t="str">
        <f t="shared" si="9"/>
        <v>-</v>
      </c>
      <c r="W52" s="301">
        <f t="shared" si="4"/>
        <v>0</v>
      </c>
      <c r="X52" s="299">
        <f>SUMIFS(Čištění!G$11:G$92,Čištění!$B$11:$B$92,B52,Čištění!$C$11:$C$92,C52)+SUMIFS(Čištění!H$11:H$92,Čištění!$B$11:$B$92,B52,Čištění!$C$11:$C$92,C52)+SUMIFS(Čištění!I$11:I$92,Čištění!$B$11:$B$92,B52,Čištění!$C$11:$C$92,C52)</f>
        <v>0</v>
      </c>
      <c r="Y52" s="299">
        <f>SUMIFS(Pískování!G$11:G$92,Pískování!$B$11:$B$92,B52,Pískování!$C$11:$C$92,C52)+SUMIFS(Pískování!H$11:H$92,Pískování!$B$11:$B$92,B52,Pískování!$C$11:$C$92,C52)+SUMIFS(Pískování!I$11:I$92,Pískování!$B$11:$B$92,B52,Pískování!$C$11:$C$92,C52)</f>
        <v>0</v>
      </c>
      <c r="Z52" s="299">
        <f>SUMIFS(Skládání!G$11:G$92,Skládání!$B$11:$B$92,B52,Skládání!$C$11:$C$92,C52)+SUMIFS(Skládání!H$11:H$92,Skládání!$B$11:$B$92,B52,Skládání!$C$11:$C$92,C52)+SUMIFS(Skládání!I$11:I$92,Skládání!$B$11:$B$92,B52,Skládání!$C$11:$C$92,C52)</f>
        <v>0</v>
      </c>
    </row>
    <row r="53" spans="2:26" s="77" customFormat="1">
      <c r="B53" s="198"/>
      <c r="C53" s="36"/>
      <c r="D53" s="83"/>
      <c r="E53" s="61"/>
      <c r="F53" s="62"/>
      <c r="G53" s="139"/>
      <c r="H53" s="145"/>
      <c r="I53" s="145"/>
      <c r="J53" s="146"/>
      <c r="K53" s="145"/>
      <c r="L53" s="145"/>
      <c r="M53" s="145"/>
      <c r="N53" s="145"/>
      <c r="O53" s="145"/>
      <c r="P53" s="146"/>
      <c r="Q53" s="113" t="str">
        <f t="shared" si="3"/>
        <v>-</v>
      </c>
      <c r="R53" s="147" t="str">
        <f t="shared" si="5"/>
        <v>-</v>
      </c>
      <c r="S53" s="59" t="str">
        <f t="shared" si="6"/>
        <v>-</v>
      </c>
      <c r="T53" s="148" t="str">
        <f t="shared" si="7"/>
        <v>-</v>
      </c>
      <c r="U53" s="105" t="str">
        <f t="shared" si="8"/>
        <v>-</v>
      </c>
      <c r="V53" s="126" t="str">
        <f t="shared" si="9"/>
        <v>-</v>
      </c>
      <c r="W53" s="301">
        <f t="shared" si="4"/>
        <v>0</v>
      </c>
      <c r="X53" s="299">
        <f>SUMIFS(Čištění!G$11:G$92,Čištění!$B$11:$B$92,B53,Čištění!$C$11:$C$92,C53)+SUMIFS(Čištění!H$11:H$92,Čištění!$B$11:$B$92,B53,Čištění!$C$11:$C$92,C53)+SUMIFS(Čištění!I$11:I$92,Čištění!$B$11:$B$92,B53,Čištění!$C$11:$C$92,C53)</f>
        <v>0</v>
      </c>
      <c r="Y53" s="299">
        <f>SUMIFS(Pískování!G$11:G$92,Pískování!$B$11:$B$92,B53,Pískování!$C$11:$C$92,C53)+SUMIFS(Pískování!H$11:H$92,Pískování!$B$11:$B$92,B53,Pískování!$C$11:$C$92,C53)+SUMIFS(Pískování!I$11:I$92,Pískování!$B$11:$B$92,B53,Pískování!$C$11:$C$92,C53)</f>
        <v>0</v>
      </c>
      <c r="Z53" s="299">
        <f>SUMIFS(Skládání!G$11:G$92,Skládání!$B$11:$B$92,B53,Skládání!$C$11:$C$92,C53)+SUMIFS(Skládání!H$11:H$92,Skládání!$B$11:$B$92,B53,Skládání!$C$11:$C$92,C53)+SUMIFS(Skládání!I$11:I$92,Skládání!$B$11:$B$92,B53,Skládání!$C$11:$C$92,C53)</f>
        <v>0</v>
      </c>
    </row>
    <row r="54" spans="2:26" s="77" customFormat="1">
      <c r="B54" s="198"/>
      <c r="C54" s="36"/>
      <c r="D54" s="83"/>
      <c r="E54" s="61"/>
      <c r="F54" s="62"/>
      <c r="G54" s="139"/>
      <c r="H54" s="145"/>
      <c r="I54" s="145"/>
      <c r="J54" s="146"/>
      <c r="K54" s="145"/>
      <c r="L54" s="145"/>
      <c r="M54" s="145"/>
      <c r="N54" s="145"/>
      <c r="O54" s="145"/>
      <c r="P54" s="146"/>
      <c r="Q54" s="113" t="str">
        <f t="shared" si="3"/>
        <v>-</v>
      </c>
      <c r="R54" s="147" t="str">
        <f t="shared" si="5"/>
        <v>-</v>
      </c>
      <c r="S54" s="59" t="str">
        <f t="shared" si="6"/>
        <v>-</v>
      </c>
      <c r="T54" s="148" t="str">
        <f t="shared" si="7"/>
        <v>-</v>
      </c>
      <c r="U54" s="105" t="str">
        <f t="shared" si="8"/>
        <v>-</v>
      </c>
      <c r="V54" s="126" t="str">
        <f t="shared" si="9"/>
        <v>-</v>
      </c>
      <c r="W54" s="301">
        <f t="shared" si="4"/>
        <v>0</v>
      </c>
      <c r="X54" s="299">
        <f>SUMIFS(Čištění!G$11:G$92,Čištění!$B$11:$B$92,B54,Čištění!$C$11:$C$92,C54)+SUMIFS(Čištění!H$11:H$92,Čištění!$B$11:$B$92,B54,Čištění!$C$11:$C$92,C54)+SUMIFS(Čištění!I$11:I$92,Čištění!$B$11:$B$92,B54,Čištění!$C$11:$C$92,C54)</f>
        <v>0</v>
      </c>
      <c r="Y54" s="299">
        <f>SUMIFS(Pískování!G$11:G$92,Pískování!$B$11:$B$92,B54,Pískování!$C$11:$C$92,C54)+SUMIFS(Pískování!H$11:H$92,Pískování!$B$11:$B$92,B54,Pískování!$C$11:$C$92,C54)+SUMIFS(Pískování!I$11:I$92,Pískování!$B$11:$B$92,B54,Pískování!$C$11:$C$92,C54)</f>
        <v>0</v>
      </c>
      <c r="Z54" s="299">
        <f>SUMIFS(Skládání!G$11:G$92,Skládání!$B$11:$B$92,B54,Skládání!$C$11:$C$92,C54)+SUMIFS(Skládání!H$11:H$92,Skládání!$B$11:$B$92,B54,Skládání!$C$11:$C$92,C54)+SUMIFS(Skládání!I$11:I$92,Skládání!$B$11:$B$92,B54,Skládání!$C$11:$C$92,C54)</f>
        <v>0</v>
      </c>
    </row>
    <row r="55" spans="2:26" s="77" customFormat="1">
      <c r="B55" s="198"/>
      <c r="C55" s="36"/>
      <c r="D55" s="83"/>
      <c r="E55" s="61"/>
      <c r="F55" s="62"/>
      <c r="G55" s="139"/>
      <c r="H55" s="145"/>
      <c r="I55" s="145"/>
      <c r="J55" s="146"/>
      <c r="K55" s="145"/>
      <c r="L55" s="145"/>
      <c r="M55" s="145"/>
      <c r="N55" s="145"/>
      <c r="O55" s="145"/>
      <c r="P55" s="146"/>
      <c r="Q55" s="113" t="str">
        <f t="shared" si="3"/>
        <v>-</v>
      </c>
      <c r="R55" s="147" t="str">
        <f t="shared" si="5"/>
        <v>-</v>
      </c>
      <c r="S55" s="59" t="str">
        <f t="shared" si="6"/>
        <v>-</v>
      </c>
      <c r="T55" s="148" t="str">
        <f t="shared" si="7"/>
        <v>-</v>
      </c>
      <c r="U55" s="105" t="str">
        <f t="shared" si="8"/>
        <v>-</v>
      </c>
      <c r="V55" s="126" t="str">
        <f t="shared" si="9"/>
        <v>-</v>
      </c>
      <c r="W55" s="301">
        <f t="shared" si="4"/>
        <v>0</v>
      </c>
      <c r="X55" s="299">
        <f>SUMIFS(Čištění!G$11:G$92,Čištění!$B$11:$B$92,B55,Čištění!$C$11:$C$92,C55)+SUMIFS(Čištění!H$11:H$92,Čištění!$B$11:$B$92,B55,Čištění!$C$11:$C$92,C55)+SUMIFS(Čištění!I$11:I$92,Čištění!$B$11:$B$92,B55,Čištění!$C$11:$C$92,C55)</f>
        <v>0</v>
      </c>
      <c r="Y55" s="299">
        <f>SUMIFS(Pískování!G$11:G$92,Pískování!$B$11:$B$92,B55,Pískování!$C$11:$C$92,C55)+SUMIFS(Pískování!H$11:H$92,Pískování!$B$11:$B$92,B55,Pískování!$C$11:$C$92,C55)+SUMIFS(Pískování!I$11:I$92,Pískování!$B$11:$B$92,B55,Pískování!$C$11:$C$92,C55)</f>
        <v>0</v>
      </c>
      <c r="Z55" s="299">
        <f>SUMIFS(Skládání!G$11:G$92,Skládání!$B$11:$B$92,B55,Skládání!$C$11:$C$92,C55)+SUMIFS(Skládání!H$11:H$92,Skládání!$B$11:$B$92,B55,Skládání!$C$11:$C$92,C55)+SUMIFS(Skládání!I$11:I$92,Skládání!$B$11:$B$92,B55,Skládání!$C$11:$C$92,C55)</f>
        <v>0</v>
      </c>
    </row>
    <row r="56" spans="2:26" s="77" customFormat="1">
      <c r="B56" s="198"/>
      <c r="C56" s="36"/>
      <c r="D56" s="83"/>
      <c r="E56" s="61"/>
      <c r="F56" s="62"/>
      <c r="G56" s="139"/>
      <c r="H56" s="145"/>
      <c r="I56" s="145"/>
      <c r="J56" s="146"/>
      <c r="K56" s="145"/>
      <c r="L56" s="145"/>
      <c r="M56" s="145"/>
      <c r="N56" s="145"/>
      <c r="O56" s="145"/>
      <c r="P56" s="146"/>
      <c r="Q56" s="113" t="str">
        <f t="shared" si="3"/>
        <v>-</v>
      </c>
      <c r="R56" s="147" t="str">
        <f t="shared" si="5"/>
        <v>-</v>
      </c>
      <c r="S56" s="59" t="str">
        <f t="shared" si="6"/>
        <v>-</v>
      </c>
      <c r="T56" s="148" t="str">
        <f t="shared" si="7"/>
        <v>-</v>
      </c>
      <c r="U56" s="105" t="str">
        <f t="shared" si="8"/>
        <v>-</v>
      </c>
      <c r="V56" s="126" t="str">
        <f t="shared" si="9"/>
        <v>-</v>
      </c>
      <c r="W56" s="301">
        <f t="shared" si="4"/>
        <v>0</v>
      </c>
      <c r="X56" s="299">
        <f>SUMIFS(Čištění!G$11:G$92,Čištění!$B$11:$B$92,B56,Čištění!$C$11:$C$92,C56)+SUMIFS(Čištění!H$11:H$92,Čištění!$B$11:$B$92,B56,Čištění!$C$11:$C$92,C56)+SUMIFS(Čištění!I$11:I$92,Čištění!$B$11:$B$92,B56,Čištění!$C$11:$C$92,C56)</f>
        <v>0</v>
      </c>
      <c r="Y56" s="299">
        <f>SUMIFS(Pískování!G$11:G$92,Pískování!$B$11:$B$92,B56,Pískování!$C$11:$C$92,C56)+SUMIFS(Pískování!H$11:H$92,Pískování!$B$11:$B$92,B56,Pískování!$C$11:$C$92,C56)+SUMIFS(Pískování!I$11:I$92,Pískování!$B$11:$B$92,B56,Pískování!$C$11:$C$92,C56)</f>
        <v>0</v>
      </c>
      <c r="Z56" s="299">
        <f>SUMIFS(Skládání!G$11:G$92,Skládání!$B$11:$B$92,B56,Skládání!$C$11:$C$92,C56)+SUMIFS(Skládání!H$11:H$92,Skládání!$B$11:$B$92,B56,Skládání!$C$11:$C$92,C56)+SUMIFS(Skládání!I$11:I$92,Skládání!$B$11:$B$92,B56,Skládání!$C$11:$C$92,C56)</f>
        <v>0</v>
      </c>
    </row>
    <row r="57" spans="2:26" s="77" customFormat="1">
      <c r="B57" s="198"/>
      <c r="C57" s="36"/>
      <c r="D57" s="83"/>
      <c r="E57" s="61"/>
      <c r="F57" s="62"/>
      <c r="G57" s="139"/>
      <c r="H57" s="145"/>
      <c r="I57" s="145"/>
      <c r="J57" s="146"/>
      <c r="K57" s="145"/>
      <c r="L57" s="145"/>
      <c r="M57" s="145"/>
      <c r="N57" s="145"/>
      <c r="O57" s="145"/>
      <c r="P57" s="146"/>
      <c r="Q57" s="113" t="str">
        <f t="shared" si="3"/>
        <v>-</v>
      </c>
      <c r="R57" s="147" t="str">
        <f t="shared" si="5"/>
        <v>-</v>
      </c>
      <c r="S57" s="59" t="str">
        <f t="shared" si="6"/>
        <v>-</v>
      </c>
      <c r="T57" s="148" t="str">
        <f t="shared" si="7"/>
        <v>-</v>
      </c>
      <c r="U57" s="105" t="str">
        <f t="shared" si="8"/>
        <v>-</v>
      </c>
      <c r="V57" s="126" t="str">
        <f t="shared" si="9"/>
        <v>-</v>
      </c>
      <c r="W57" s="301">
        <f t="shared" si="4"/>
        <v>0</v>
      </c>
      <c r="X57" s="299">
        <f>SUMIFS(Čištění!G$11:G$92,Čištění!$B$11:$B$92,B57,Čištění!$C$11:$C$92,C57)+SUMIFS(Čištění!H$11:H$92,Čištění!$B$11:$B$92,B57,Čištění!$C$11:$C$92,C57)+SUMIFS(Čištění!I$11:I$92,Čištění!$B$11:$B$92,B57,Čištění!$C$11:$C$92,C57)</f>
        <v>0</v>
      </c>
      <c r="Y57" s="299">
        <f>SUMIFS(Pískování!G$11:G$92,Pískování!$B$11:$B$92,B57,Pískování!$C$11:$C$92,C57)+SUMIFS(Pískování!H$11:H$92,Pískování!$B$11:$B$92,B57,Pískování!$C$11:$C$92,C57)+SUMIFS(Pískování!I$11:I$92,Pískování!$B$11:$B$92,B57,Pískování!$C$11:$C$92,C57)</f>
        <v>0</v>
      </c>
      <c r="Z57" s="299">
        <f>SUMIFS(Skládání!G$11:G$92,Skládání!$B$11:$B$92,B57,Skládání!$C$11:$C$92,C57)+SUMIFS(Skládání!H$11:H$92,Skládání!$B$11:$B$92,B57,Skládání!$C$11:$C$92,C57)+SUMIFS(Skládání!I$11:I$92,Skládání!$B$11:$B$92,B57,Skládání!$C$11:$C$92,C57)</f>
        <v>0</v>
      </c>
    </row>
    <row r="58" spans="2:26" s="77" customFormat="1">
      <c r="B58" s="198"/>
      <c r="C58" s="36"/>
      <c r="D58" s="83"/>
      <c r="E58" s="61"/>
      <c r="F58" s="62"/>
      <c r="G58" s="139"/>
      <c r="H58" s="145"/>
      <c r="I58" s="145"/>
      <c r="J58" s="146"/>
      <c r="K58" s="145"/>
      <c r="L58" s="145"/>
      <c r="M58" s="145"/>
      <c r="N58" s="145"/>
      <c r="O58" s="145"/>
      <c r="P58" s="146"/>
      <c r="Q58" s="113" t="str">
        <f t="shared" si="3"/>
        <v>-</v>
      </c>
      <c r="R58" s="147" t="str">
        <f t="shared" si="5"/>
        <v>-</v>
      </c>
      <c r="S58" s="59" t="str">
        <f t="shared" si="6"/>
        <v>-</v>
      </c>
      <c r="T58" s="148" t="str">
        <f t="shared" si="7"/>
        <v>-</v>
      </c>
      <c r="U58" s="105" t="str">
        <f t="shared" si="8"/>
        <v>-</v>
      </c>
      <c r="V58" s="126" t="str">
        <f t="shared" si="9"/>
        <v>-</v>
      </c>
      <c r="W58" s="301">
        <f t="shared" si="4"/>
        <v>0</v>
      </c>
      <c r="X58" s="299">
        <f>SUMIFS(Čištění!G$11:G$92,Čištění!$B$11:$B$92,B58,Čištění!$C$11:$C$92,C58)+SUMIFS(Čištění!H$11:H$92,Čištění!$B$11:$B$92,B58,Čištění!$C$11:$C$92,C58)+SUMIFS(Čištění!I$11:I$92,Čištění!$B$11:$B$92,B58,Čištění!$C$11:$C$92,C58)</f>
        <v>0</v>
      </c>
      <c r="Y58" s="299">
        <f>SUMIFS(Pískování!G$11:G$92,Pískování!$B$11:$B$92,B58,Pískování!$C$11:$C$92,C58)+SUMIFS(Pískování!H$11:H$92,Pískování!$B$11:$B$92,B58,Pískování!$C$11:$C$92,C58)+SUMIFS(Pískování!I$11:I$92,Pískování!$B$11:$B$92,B58,Pískování!$C$11:$C$92,C58)</f>
        <v>0</v>
      </c>
      <c r="Z58" s="299">
        <f>SUMIFS(Skládání!G$11:G$92,Skládání!$B$11:$B$92,B58,Skládání!$C$11:$C$92,C58)+SUMIFS(Skládání!H$11:H$92,Skládání!$B$11:$B$92,B58,Skládání!$C$11:$C$92,C58)+SUMIFS(Skládání!I$11:I$92,Skládání!$B$11:$B$92,B58,Skládání!$C$11:$C$92,C58)</f>
        <v>0</v>
      </c>
    </row>
    <row r="59" spans="2:26" s="77" customFormat="1">
      <c r="B59" s="198"/>
      <c r="C59" s="36"/>
      <c r="D59" s="83"/>
      <c r="E59" s="61"/>
      <c r="F59" s="62"/>
      <c r="G59" s="139"/>
      <c r="H59" s="145"/>
      <c r="I59" s="145"/>
      <c r="J59" s="146"/>
      <c r="K59" s="145"/>
      <c r="L59" s="145"/>
      <c r="M59" s="145"/>
      <c r="N59" s="145"/>
      <c r="O59" s="145"/>
      <c r="P59" s="146"/>
      <c r="Q59" s="113" t="str">
        <f t="shared" si="3"/>
        <v>-</v>
      </c>
      <c r="R59" s="147" t="str">
        <f t="shared" si="5"/>
        <v>-</v>
      </c>
      <c r="S59" s="59" t="str">
        <f t="shared" si="6"/>
        <v>-</v>
      </c>
      <c r="T59" s="148" t="str">
        <f t="shared" si="7"/>
        <v>-</v>
      </c>
      <c r="U59" s="105" t="str">
        <f t="shared" si="8"/>
        <v>-</v>
      </c>
      <c r="V59" s="126" t="str">
        <f t="shared" si="9"/>
        <v>-</v>
      </c>
      <c r="W59" s="301">
        <f t="shared" si="4"/>
        <v>0</v>
      </c>
      <c r="X59" s="299">
        <f>SUMIFS(Čištění!G$11:G$92,Čištění!$B$11:$B$92,B59,Čištění!$C$11:$C$92,C59)+SUMIFS(Čištění!H$11:H$92,Čištění!$B$11:$B$92,B59,Čištění!$C$11:$C$92,C59)+SUMIFS(Čištění!I$11:I$92,Čištění!$B$11:$B$92,B59,Čištění!$C$11:$C$92,C59)</f>
        <v>0</v>
      </c>
      <c r="Y59" s="299">
        <f>SUMIFS(Pískování!G$11:G$92,Pískování!$B$11:$B$92,B59,Pískování!$C$11:$C$92,C59)+SUMIFS(Pískování!H$11:H$92,Pískování!$B$11:$B$92,B59,Pískování!$C$11:$C$92,C59)+SUMIFS(Pískování!I$11:I$92,Pískování!$B$11:$B$92,B59,Pískování!$C$11:$C$92,C59)</f>
        <v>0</v>
      </c>
      <c r="Z59" s="299">
        <f>SUMIFS(Skládání!G$11:G$92,Skládání!$B$11:$B$92,B59,Skládání!$C$11:$C$92,C59)+SUMIFS(Skládání!H$11:H$92,Skládání!$B$11:$B$92,B59,Skládání!$C$11:$C$92,C59)+SUMIFS(Skládání!I$11:I$92,Skládání!$B$11:$B$92,B59,Skládání!$C$11:$C$92,C59)</f>
        <v>0</v>
      </c>
    </row>
    <row r="60" spans="2:26" s="77" customFormat="1">
      <c r="B60" s="198"/>
      <c r="C60" s="36"/>
      <c r="D60" s="83"/>
      <c r="E60" s="61"/>
      <c r="F60" s="62"/>
      <c r="G60" s="139"/>
      <c r="H60" s="145"/>
      <c r="I60" s="145"/>
      <c r="J60" s="146"/>
      <c r="K60" s="145"/>
      <c r="L60" s="145"/>
      <c r="M60" s="145"/>
      <c r="N60" s="145"/>
      <c r="O60" s="145"/>
      <c r="P60" s="146"/>
      <c r="Q60" s="113" t="str">
        <f t="shared" si="3"/>
        <v>-</v>
      </c>
      <c r="R60" s="147" t="str">
        <f t="shared" si="5"/>
        <v>-</v>
      </c>
      <c r="S60" s="59" t="str">
        <f t="shared" si="6"/>
        <v>-</v>
      </c>
      <c r="T60" s="148" t="str">
        <f t="shared" si="7"/>
        <v>-</v>
      </c>
      <c r="U60" s="105" t="str">
        <f t="shared" si="8"/>
        <v>-</v>
      </c>
      <c r="V60" s="126" t="str">
        <f t="shared" si="9"/>
        <v>-</v>
      </c>
      <c r="W60" s="301">
        <f t="shared" si="4"/>
        <v>0</v>
      </c>
      <c r="X60" s="299">
        <f>SUMIFS(Čištění!G$11:G$92,Čištění!$B$11:$B$92,B60,Čištění!$C$11:$C$92,C60)+SUMIFS(Čištění!H$11:H$92,Čištění!$B$11:$B$92,B60,Čištění!$C$11:$C$92,C60)+SUMIFS(Čištění!I$11:I$92,Čištění!$B$11:$B$92,B60,Čištění!$C$11:$C$92,C60)</f>
        <v>0</v>
      </c>
      <c r="Y60" s="299">
        <f>SUMIFS(Pískování!G$11:G$92,Pískování!$B$11:$B$92,B60,Pískování!$C$11:$C$92,C60)+SUMIFS(Pískování!H$11:H$92,Pískování!$B$11:$B$92,B60,Pískování!$C$11:$C$92,C60)+SUMIFS(Pískování!I$11:I$92,Pískování!$B$11:$B$92,B60,Pískování!$C$11:$C$92,C60)</f>
        <v>0</v>
      </c>
      <c r="Z60" s="299">
        <f>SUMIFS(Skládání!G$11:G$92,Skládání!$B$11:$B$92,B60,Skládání!$C$11:$C$92,C60)+SUMIFS(Skládání!H$11:H$92,Skládání!$B$11:$B$92,B60,Skládání!$C$11:$C$92,C60)+SUMIFS(Skládání!I$11:I$92,Skládání!$B$11:$B$92,B60,Skládání!$C$11:$C$92,C60)</f>
        <v>0</v>
      </c>
    </row>
    <row r="61" spans="2:26" s="77" customFormat="1">
      <c r="B61" s="198"/>
      <c r="C61" s="36"/>
      <c r="D61" s="83"/>
      <c r="E61" s="61"/>
      <c r="F61" s="62"/>
      <c r="G61" s="139"/>
      <c r="H61" s="145"/>
      <c r="I61" s="145"/>
      <c r="J61" s="146"/>
      <c r="K61" s="145"/>
      <c r="L61" s="145"/>
      <c r="M61" s="145"/>
      <c r="N61" s="145"/>
      <c r="O61" s="145"/>
      <c r="P61" s="146"/>
      <c r="Q61" s="113" t="str">
        <f t="shared" si="3"/>
        <v>-</v>
      </c>
      <c r="R61" s="147" t="str">
        <f t="shared" si="5"/>
        <v>-</v>
      </c>
      <c r="S61" s="59" t="str">
        <f t="shared" si="6"/>
        <v>-</v>
      </c>
      <c r="T61" s="148" t="str">
        <f t="shared" si="7"/>
        <v>-</v>
      </c>
      <c r="U61" s="105" t="str">
        <f t="shared" si="8"/>
        <v>-</v>
      </c>
      <c r="V61" s="126" t="str">
        <f t="shared" si="9"/>
        <v>-</v>
      </c>
      <c r="W61" s="301">
        <f t="shared" si="4"/>
        <v>0</v>
      </c>
      <c r="X61" s="299">
        <f>SUMIFS(Čištění!G$11:G$92,Čištění!$B$11:$B$92,B61,Čištění!$C$11:$C$92,C61)+SUMIFS(Čištění!H$11:H$92,Čištění!$B$11:$B$92,B61,Čištění!$C$11:$C$92,C61)+SUMIFS(Čištění!I$11:I$92,Čištění!$B$11:$B$92,B61,Čištění!$C$11:$C$92,C61)</f>
        <v>0</v>
      </c>
      <c r="Y61" s="299">
        <f>SUMIFS(Pískování!G$11:G$92,Pískování!$B$11:$B$92,B61,Pískování!$C$11:$C$92,C61)+SUMIFS(Pískování!H$11:H$92,Pískování!$B$11:$B$92,B61,Pískování!$C$11:$C$92,C61)+SUMIFS(Pískování!I$11:I$92,Pískování!$B$11:$B$92,B61,Pískování!$C$11:$C$92,C61)</f>
        <v>0</v>
      </c>
      <c r="Z61" s="299">
        <f>SUMIFS(Skládání!G$11:G$92,Skládání!$B$11:$B$92,B61,Skládání!$C$11:$C$92,C61)+SUMIFS(Skládání!H$11:H$92,Skládání!$B$11:$B$92,B61,Skládání!$C$11:$C$92,C61)+SUMIFS(Skládání!I$11:I$92,Skládání!$B$11:$B$92,B61,Skládání!$C$11:$C$92,C61)</f>
        <v>0</v>
      </c>
    </row>
    <row r="62" spans="2:26" s="77" customFormat="1">
      <c r="B62" s="198"/>
      <c r="C62" s="36"/>
      <c r="D62" s="83"/>
      <c r="E62" s="61"/>
      <c r="F62" s="62"/>
      <c r="G62" s="139"/>
      <c r="H62" s="145"/>
      <c r="I62" s="145"/>
      <c r="J62" s="146"/>
      <c r="K62" s="145"/>
      <c r="L62" s="145"/>
      <c r="M62" s="145"/>
      <c r="N62" s="145"/>
      <c r="O62" s="145"/>
      <c r="P62" s="146"/>
      <c r="Q62" s="113" t="str">
        <f t="shared" si="3"/>
        <v>-</v>
      </c>
      <c r="R62" s="147" t="str">
        <f t="shared" si="5"/>
        <v>-</v>
      </c>
      <c r="S62" s="59" t="str">
        <f t="shared" si="6"/>
        <v>-</v>
      </c>
      <c r="T62" s="148" t="str">
        <f t="shared" si="7"/>
        <v>-</v>
      </c>
      <c r="U62" s="105" t="str">
        <f t="shared" si="8"/>
        <v>-</v>
      </c>
      <c r="V62" s="126" t="str">
        <f t="shared" si="9"/>
        <v>-</v>
      </c>
      <c r="W62" s="301">
        <f t="shared" si="4"/>
        <v>0</v>
      </c>
      <c r="X62" s="299">
        <f>SUMIFS(Čištění!G$11:G$92,Čištění!$B$11:$B$92,B62,Čištění!$C$11:$C$92,C62)+SUMIFS(Čištění!H$11:H$92,Čištění!$B$11:$B$92,B62,Čištění!$C$11:$C$92,C62)+SUMIFS(Čištění!I$11:I$92,Čištění!$B$11:$B$92,B62,Čištění!$C$11:$C$92,C62)</f>
        <v>0</v>
      </c>
      <c r="Y62" s="299">
        <f>SUMIFS(Pískování!G$11:G$92,Pískování!$B$11:$B$92,B62,Pískování!$C$11:$C$92,C62)+SUMIFS(Pískování!H$11:H$92,Pískování!$B$11:$B$92,B62,Pískování!$C$11:$C$92,C62)+SUMIFS(Pískování!I$11:I$92,Pískování!$B$11:$B$92,B62,Pískování!$C$11:$C$92,C62)</f>
        <v>0</v>
      </c>
      <c r="Z62" s="299">
        <f>SUMIFS(Skládání!G$11:G$92,Skládání!$B$11:$B$92,B62,Skládání!$C$11:$C$92,C62)+SUMIFS(Skládání!H$11:H$92,Skládání!$B$11:$B$92,B62,Skládání!$C$11:$C$92,C62)+SUMIFS(Skládání!I$11:I$92,Skládání!$B$11:$B$92,B62,Skládání!$C$11:$C$92,C62)</f>
        <v>0</v>
      </c>
    </row>
    <row r="63" spans="2:26" s="77" customFormat="1">
      <c r="B63" s="198"/>
      <c r="C63" s="36"/>
      <c r="D63" s="83"/>
      <c r="E63" s="61"/>
      <c r="F63" s="62"/>
      <c r="G63" s="139"/>
      <c r="H63" s="145"/>
      <c r="I63" s="145"/>
      <c r="J63" s="146"/>
      <c r="K63" s="145"/>
      <c r="L63" s="145"/>
      <c r="M63" s="145"/>
      <c r="N63" s="145"/>
      <c r="O63" s="145"/>
      <c r="P63" s="146"/>
      <c r="Q63" s="113" t="str">
        <f t="shared" si="3"/>
        <v>-</v>
      </c>
      <c r="R63" s="147" t="str">
        <f t="shared" si="5"/>
        <v>-</v>
      </c>
      <c r="S63" s="59" t="str">
        <f t="shared" si="6"/>
        <v>-</v>
      </c>
      <c r="T63" s="148" t="str">
        <f t="shared" si="7"/>
        <v>-</v>
      </c>
      <c r="U63" s="105" t="str">
        <f t="shared" si="8"/>
        <v>-</v>
      </c>
      <c r="V63" s="126" t="str">
        <f t="shared" si="9"/>
        <v>-</v>
      </c>
      <c r="W63" s="301">
        <f t="shared" si="4"/>
        <v>0</v>
      </c>
      <c r="X63" s="299">
        <f>SUMIFS(Čištění!G$11:G$92,Čištění!$B$11:$B$92,B63,Čištění!$C$11:$C$92,C63)+SUMIFS(Čištění!H$11:H$92,Čištění!$B$11:$B$92,B63,Čištění!$C$11:$C$92,C63)+SUMIFS(Čištění!I$11:I$92,Čištění!$B$11:$B$92,B63,Čištění!$C$11:$C$92,C63)</f>
        <v>0</v>
      </c>
      <c r="Y63" s="299">
        <f>SUMIFS(Pískování!G$11:G$92,Pískování!$B$11:$B$92,B63,Pískování!$C$11:$C$92,C63)+SUMIFS(Pískování!H$11:H$92,Pískování!$B$11:$B$92,B63,Pískování!$C$11:$C$92,C63)+SUMIFS(Pískování!I$11:I$92,Pískování!$B$11:$B$92,B63,Pískování!$C$11:$C$92,C63)</f>
        <v>0</v>
      </c>
      <c r="Z63" s="299">
        <f>SUMIFS(Skládání!G$11:G$92,Skládání!$B$11:$B$92,B63,Skládání!$C$11:$C$92,C63)+SUMIFS(Skládání!H$11:H$92,Skládání!$B$11:$B$92,B63,Skládání!$C$11:$C$92,C63)+SUMIFS(Skládání!I$11:I$92,Skládání!$B$11:$B$92,B63,Skládání!$C$11:$C$92,C63)</f>
        <v>0</v>
      </c>
    </row>
    <row r="64" spans="2:26" s="77" customFormat="1">
      <c r="B64" s="198"/>
      <c r="C64" s="36"/>
      <c r="D64" s="83"/>
      <c r="E64" s="61"/>
      <c r="F64" s="62"/>
      <c r="G64" s="139"/>
      <c r="H64" s="145"/>
      <c r="I64" s="145"/>
      <c r="J64" s="146"/>
      <c r="K64" s="145"/>
      <c r="L64" s="145"/>
      <c r="M64" s="145"/>
      <c r="N64" s="145"/>
      <c r="O64" s="145"/>
      <c r="P64" s="146"/>
      <c r="Q64" s="113" t="str">
        <f t="shared" si="3"/>
        <v>-</v>
      </c>
      <c r="R64" s="147" t="str">
        <f t="shared" si="5"/>
        <v>-</v>
      </c>
      <c r="S64" s="59" t="str">
        <f t="shared" si="6"/>
        <v>-</v>
      </c>
      <c r="T64" s="148" t="str">
        <f t="shared" si="7"/>
        <v>-</v>
      </c>
      <c r="U64" s="105" t="str">
        <f t="shared" si="8"/>
        <v>-</v>
      </c>
      <c r="V64" s="126" t="str">
        <f t="shared" si="9"/>
        <v>-</v>
      </c>
      <c r="W64" s="301">
        <f t="shared" si="4"/>
        <v>0</v>
      </c>
      <c r="X64" s="299">
        <f>SUMIFS(Čištění!G$11:G$92,Čištění!$B$11:$B$92,B64,Čištění!$C$11:$C$92,C64)+SUMIFS(Čištění!H$11:H$92,Čištění!$B$11:$B$92,B64,Čištění!$C$11:$C$92,C64)+SUMIFS(Čištění!I$11:I$92,Čištění!$B$11:$B$92,B64,Čištění!$C$11:$C$92,C64)</f>
        <v>0</v>
      </c>
      <c r="Y64" s="299">
        <f>SUMIFS(Pískování!G$11:G$92,Pískování!$B$11:$B$92,B64,Pískování!$C$11:$C$92,C64)+SUMIFS(Pískování!H$11:H$92,Pískování!$B$11:$B$92,B64,Pískování!$C$11:$C$92,C64)+SUMIFS(Pískování!I$11:I$92,Pískování!$B$11:$B$92,B64,Pískování!$C$11:$C$92,C64)</f>
        <v>0</v>
      </c>
      <c r="Z64" s="299">
        <f>SUMIFS(Skládání!G$11:G$92,Skládání!$B$11:$B$92,B64,Skládání!$C$11:$C$92,C64)+SUMIFS(Skládání!H$11:H$92,Skládání!$B$11:$B$92,B64,Skládání!$C$11:$C$92,C64)+SUMIFS(Skládání!I$11:I$92,Skládání!$B$11:$B$92,B64,Skládání!$C$11:$C$92,C64)</f>
        <v>0</v>
      </c>
    </row>
    <row r="65" spans="2:26" s="77" customFormat="1">
      <c r="B65" s="198"/>
      <c r="C65" s="36"/>
      <c r="D65" s="83"/>
      <c r="E65" s="61"/>
      <c r="F65" s="62"/>
      <c r="G65" s="139"/>
      <c r="H65" s="145"/>
      <c r="I65" s="145"/>
      <c r="J65" s="146"/>
      <c r="K65" s="145"/>
      <c r="L65" s="145"/>
      <c r="M65" s="145"/>
      <c r="N65" s="145"/>
      <c r="O65" s="145"/>
      <c r="P65" s="146"/>
      <c r="Q65" s="113" t="str">
        <f t="shared" si="3"/>
        <v>-</v>
      </c>
      <c r="R65" s="147" t="str">
        <f t="shared" si="5"/>
        <v>-</v>
      </c>
      <c r="S65" s="59" t="str">
        <f t="shared" si="6"/>
        <v>-</v>
      </c>
      <c r="T65" s="148" t="str">
        <f t="shared" si="7"/>
        <v>-</v>
      </c>
      <c r="U65" s="105" t="str">
        <f t="shared" si="8"/>
        <v>-</v>
      </c>
      <c r="V65" s="126" t="str">
        <f t="shared" si="9"/>
        <v>-</v>
      </c>
      <c r="W65" s="301">
        <f t="shared" si="4"/>
        <v>0</v>
      </c>
      <c r="X65" s="299">
        <f>SUMIFS(Čištění!G$11:G$92,Čištění!$B$11:$B$92,B65,Čištění!$C$11:$C$92,C65)+SUMIFS(Čištění!H$11:H$92,Čištění!$B$11:$B$92,B65,Čištění!$C$11:$C$92,C65)+SUMIFS(Čištění!I$11:I$92,Čištění!$B$11:$B$92,B65,Čištění!$C$11:$C$92,C65)</f>
        <v>0</v>
      </c>
      <c r="Y65" s="299">
        <f>SUMIFS(Pískování!G$11:G$92,Pískování!$B$11:$B$92,B65,Pískování!$C$11:$C$92,C65)+SUMIFS(Pískování!H$11:H$92,Pískování!$B$11:$B$92,B65,Pískování!$C$11:$C$92,C65)+SUMIFS(Pískování!I$11:I$92,Pískování!$B$11:$B$92,B65,Pískování!$C$11:$C$92,C65)</f>
        <v>0</v>
      </c>
      <c r="Z65" s="299">
        <f>SUMIFS(Skládání!G$11:G$92,Skládání!$B$11:$B$92,B65,Skládání!$C$11:$C$92,C65)+SUMIFS(Skládání!H$11:H$92,Skládání!$B$11:$B$92,B65,Skládání!$C$11:$C$92,C65)+SUMIFS(Skládání!I$11:I$92,Skládání!$B$11:$B$92,B65,Skládání!$C$11:$C$92,C65)</f>
        <v>0</v>
      </c>
    </row>
    <row r="66" spans="2:26" s="77" customFormat="1">
      <c r="B66" s="198"/>
      <c r="C66" s="36"/>
      <c r="D66" s="83"/>
      <c r="E66" s="61"/>
      <c r="F66" s="62"/>
      <c r="G66" s="139"/>
      <c r="H66" s="145"/>
      <c r="I66" s="145"/>
      <c r="J66" s="146"/>
      <c r="K66" s="145"/>
      <c r="L66" s="145"/>
      <c r="M66" s="145"/>
      <c r="N66" s="145"/>
      <c r="O66" s="145"/>
      <c r="P66" s="146"/>
      <c r="Q66" s="113" t="str">
        <f t="shared" si="3"/>
        <v>-</v>
      </c>
      <c r="R66" s="147" t="str">
        <f t="shared" si="5"/>
        <v>-</v>
      </c>
      <c r="S66" s="59" t="str">
        <f t="shared" si="6"/>
        <v>-</v>
      </c>
      <c r="T66" s="148" t="str">
        <f t="shared" si="7"/>
        <v>-</v>
      </c>
      <c r="U66" s="105" t="str">
        <f t="shared" si="8"/>
        <v>-</v>
      </c>
      <c r="V66" s="126" t="str">
        <f t="shared" si="9"/>
        <v>-</v>
      </c>
      <c r="W66" s="301">
        <f t="shared" si="4"/>
        <v>0</v>
      </c>
      <c r="X66" s="299">
        <f>SUMIFS(Čištění!G$11:G$92,Čištění!$B$11:$B$92,B66,Čištění!$C$11:$C$92,C66)+SUMIFS(Čištění!H$11:H$92,Čištění!$B$11:$B$92,B66,Čištění!$C$11:$C$92,C66)+SUMIFS(Čištění!I$11:I$92,Čištění!$B$11:$B$92,B66,Čištění!$C$11:$C$92,C66)</f>
        <v>0</v>
      </c>
      <c r="Y66" s="299">
        <f>SUMIFS(Pískování!G$11:G$92,Pískování!$B$11:$B$92,B66,Pískování!$C$11:$C$92,C66)+SUMIFS(Pískování!H$11:H$92,Pískování!$B$11:$B$92,B66,Pískování!$C$11:$C$92,C66)+SUMIFS(Pískování!I$11:I$92,Pískování!$B$11:$B$92,B66,Pískování!$C$11:$C$92,C66)</f>
        <v>0</v>
      </c>
      <c r="Z66" s="299">
        <f>SUMIFS(Skládání!G$11:G$92,Skládání!$B$11:$B$92,B66,Skládání!$C$11:$C$92,C66)+SUMIFS(Skládání!H$11:H$92,Skládání!$B$11:$B$92,B66,Skládání!$C$11:$C$92,C66)+SUMIFS(Skládání!I$11:I$92,Skládání!$B$11:$B$92,B66,Skládání!$C$11:$C$92,C66)</f>
        <v>0</v>
      </c>
    </row>
    <row r="67" spans="2:26" s="77" customFormat="1">
      <c r="B67" s="198"/>
      <c r="C67" s="36"/>
      <c r="D67" s="83"/>
      <c r="E67" s="61"/>
      <c r="F67" s="62"/>
      <c r="G67" s="139"/>
      <c r="H67" s="145"/>
      <c r="I67" s="145"/>
      <c r="J67" s="146"/>
      <c r="K67" s="145"/>
      <c r="L67" s="145"/>
      <c r="M67" s="145"/>
      <c r="N67" s="145"/>
      <c r="O67" s="145"/>
      <c r="P67" s="146"/>
      <c r="Q67" s="113" t="str">
        <f t="shared" si="3"/>
        <v>-</v>
      </c>
      <c r="R67" s="147" t="str">
        <f t="shared" si="5"/>
        <v>-</v>
      </c>
      <c r="S67" s="59" t="str">
        <f t="shared" si="6"/>
        <v>-</v>
      </c>
      <c r="T67" s="148" t="str">
        <f t="shared" si="7"/>
        <v>-</v>
      </c>
      <c r="U67" s="105" t="str">
        <f t="shared" si="8"/>
        <v>-</v>
      </c>
      <c r="V67" s="126" t="str">
        <f t="shared" si="9"/>
        <v>-</v>
      </c>
      <c r="W67" s="301">
        <f t="shared" si="4"/>
        <v>0</v>
      </c>
      <c r="X67" s="299">
        <f>SUMIFS(Čištění!G$11:G$92,Čištění!$B$11:$B$92,B67,Čištění!$C$11:$C$92,C67)+SUMIFS(Čištění!H$11:H$92,Čištění!$B$11:$B$92,B67,Čištění!$C$11:$C$92,C67)+SUMIFS(Čištění!I$11:I$92,Čištění!$B$11:$B$92,B67,Čištění!$C$11:$C$92,C67)</f>
        <v>0</v>
      </c>
      <c r="Y67" s="299">
        <f>SUMIFS(Pískování!G$11:G$92,Pískování!$B$11:$B$92,B67,Pískování!$C$11:$C$92,C67)+SUMIFS(Pískování!H$11:H$92,Pískování!$B$11:$B$92,B67,Pískování!$C$11:$C$92,C67)+SUMIFS(Pískování!I$11:I$92,Pískování!$B$11:$B$92,B67,Pískování!$C$11:$C$92,C67)</f>
        <v>0</v>
      </c>
      <c r="Z67" s="299">
        <f>SUMIFS(Skládání!G$11:G$92,Skládání!$B$11:$B$92,B67,Skládání!$C$11:$C$92,C67)+SUMIFS(Skládání!H$11:H$92,Skládání!$B$11:$B$92,B67,Skládání!$C$11:$C$92,C67)+SUMIFS(Skládání!I$11:I$92,Skládání!$B$11:$B$92,B67,Skládání!$C$11:$C$92,C67)</f>
        <v>0</v>
      </c>
    </row>
    <row r="68" spans="2:26" s="77" customFormat="1">
      <c r="B68" s="198"/>
      <c r="C68" s="36"/>
      <c r="D68" s="83"/>
      <c r="E68" s="61"/>
      <c r="F68" s="62"/>
      <c r="G68" s="139"/>
      <c r="H68" s="145"/>
      <c r="I68" s="145"/>
      <c r="J68" s="146"/>
      <c r="K68" s="145"/>
      <c r="L68" s="145"/>
      <c r="M68" s="145"/>
      <c r="N68" s="145"/>
      <c r="O68" s="145"/>
      <c r="P68" s="146"/>
      <c r="Q68" s="113" t="str">
        <f t="shared" si="3"/>
        <v>-</v>
      </c>
      <c r="R68" s="147" t="str">
        <f t="shared" si="5"/>
        <v>-</v>
      </c>
      <c r="S68" s="59" t="str">
        <f t="shared" si="6"/>
        <v>-</v>
      </c>
      <c r="T68" s="148" t="str">
        <f t="shared" si="7"/>
        <v>-</v>
      </c>
      <c r="U68" s="105" t="str">
        <f t="shared" si="8"/>
        <v>-</v>
      </c>
      <c r="V68" s="126" t="str">
        <f t="shared" si="9"/>
        <v>-</v>
      </c>
      <c r="W68" s="301">
        <f t="shared" si="4"/>
        <v>0</v>
      </c>
      <c r="X68" s="299">
        <f>SUMIFS(Čištění!G$11:G$92,Čištění!$B$11:$B$92,B68,Čištění!$C$11:$C$92,C68)+SUMIFS(Čištění!H$11:H$92,Čištění!$B$11:$B$92,B68,Čištění!$C$11:$C$92,C68)+SUMIFS(Čištění!I$11:I$92,Čištění!$B$11:$B$92,B68,Čištění!$C$11:$C$92,C68)</f>
        <v>0</v>
      </c>
      <c r="Y68" s="299">
        <f>SUMIFS(Pískování!G$11:G$92,Pískování!$B$11:$B$92,B68,Pískování!$C$11:$C$92,C68)+SUMIFS(Pískování!H$11:H$92,Pískování!$B$11:$B$92,B68,Pískování!$C$11:$C$92,C68)+SUMIFS(Pískování!I$11:I$92,Pískování!$B$11:$B$92,B68,Pískování!$C$11:$C$92,C68)</f>
        <v>0</v>
      </c>
      <c r="Z68" s="299">
        <f>SUMIFS(Skládání!G$11:G$92,Skládání!$B$11:$B$92,B68,Skládání!$C$11:$C$92,C68)+SUMIFS(Skládání!H$11:H$92,Skládání!$B$11:$B$92,B68,Skládání!$C$11:$C$92,C68)+SUMIFS(Skládání!I$11:I$92,Skládání!$B$11:$B$92,B68,Skládání!$C$11:$C$92,C68)</f>
        <v>0</v>
      </c>
    </row>
    <row r="69" spans="2:26" s="77" customFormat="1">
      <c r="B69" s="198"/>
      <c r="C69" s="36"/>
      <c r="D69" s="83"/>
      <c r="E69" s="61"/>
      <c r="F69" s="62"/>
      <c r="G69" s="139"/>
      <c r="H69" s="145"/>
      <c r="I69" s="145"/>
      <c r="J69" s="146"/>
      <c r="K69" s="145"/>
      <c r="L69" s="145"/>
      <c r="M69" s="145"/>
      <c r="N69" s="145"/>
      <c r="O69" s="145"/>
      <c r="P69" s="146"/>
      <c r="Q69" s="113" t="str">
        <f t="shared" si="3"/>
        <v>-</v>
      </c>
      <c r="R69" s="147" t="str">
        <f t="shared" si="5"/>
        <v>-</v>
      </c>
      <c r="S69" s="59" t="str">
        <f t="shared" si="6"/>
        <v>-</v>
      </c>
      <c r="T69" s="148" t="str">
        <f t="shared" si="7"/>
        <v>-</v>
      </c>
      <c r="U69" s="105" t="str">
        <f t="shared" si="8"/>
        <v>-</v>
      </c>
      <c r="V69" s="126" t="str">
        <f t="shared" si="9"/>
        <v>-</v>
      </c>
      <c r="W69" s="301">
        <f t="shared" si="4"/>
        <v>0</v>
      </c>
      <c r="X69" s="299">
        <f>SUMIFS(Čištění!G$11:G$92,Čištění!$B$11:$B$92,B69,Čištění!$C$11:$C$92,C69)+SUMIFS(Čištění!H$11:H$92,Čištění!$B$11:$B$92,B69,Čištění!$C$11:$C$92,C69)+SUMIFS(Čištění!I$11:I$92,Čištění!$B$11:$B$92,B69,Čištění!$C$11:$C$92,C69)</f>
        <v>0</v>
      </c>
      <c r="Y69" s="299">
        <f>SUMIFS(Pískování!G$11:G$92,Pískování!$B$11:$B$92,B69,Pískování!$C$11:$C$92,C69)+SUMIFS(Pískování!H$11:H$92,Pískování!$B$11:$B$92,B69,Pískování!$C$11:$C$92,C69)+SUMIFS(Pískování!I$11:I$92,Pískování!$B$11:$B$92,B69,Pískování!$C$11:$C$92,C69)</f>
        <v>0</v>
      </c>
      <c r="Z69" s="299">
        <f>SUMIFS(Skládání!G$11:G$92,Skládání!$B$11:$B$92,B69,Skládání!$C$11:$C$92,C69)+SUMIFS(Skládání!H$11:H$92,Skládání!$B$11:$B$92,B69,Skládání!$C$11:$C$92,C69)+SUMIFS(Skládání!I$11:I$92,Skládání!$B$11:$B$92,B69,Skládání!$C$11:$C$92,C69)</f>
        <v>0</v>
      </c>
    </row>
    <row r="70" spans="2:26" s="77" customFormat="1">
      <c r="B70" s="198"/>
      <c r="C70" s="36"/>
      <c r="D70" s="83"/>
      <c r="E70" s="61"/>
      <c r="F70" s="62"/>
      <c r="G70" s="139"/>
      <c r="H70" s="145"/>
      <c r="I70" s="145"/>
      <c r="J70" s="146"/>
      <c r="K70" s="145"/>
      <c r="L70" s="145"/>
      <c r="M70" s="145"/>
      <c r="N70" s="145"/>
      <c r="O70" s="145"/>
      <c r="P70" s="146"/>
      <c r="Q70" s="113" t="str">
        <f t="shared" si="3"/>
        <v>-</v>
      </c>
      <c r="R70" s="147" t="str">
        <f t="shared" si="5"/>
        <v>-</v>
      </c>
      <c r="S70" s="59" t="str">
        <f t="shared" si="6"/>
        <v>-</v>
      </c>
      <c r="T70" s="148" t="str">
        <f t="shared" si="7"/>
        <v>-</v>
      </c>
      <c r="U70" s="105" t="str">
        <f t="shared" si="8"/>
        <v>-</v>
      </c>
      <c r="V70" s="126" t="str">
        <f t="shared" si="9"/>
        <v>-</v>
      </c>
      <c r="W70" s="301">
        <f t="shared" si="4"/>
        <v>0</v>
      </c>
      <c r="X70" s="299">
        <f>SUMIFS(Čištění!G$11:G$92,Čištění!$B$11:$B$92,B70,Čištění!$C$11:$C$92,C70)+SUMIFS(Čištění!H$11:H$92,Čištění!$B$11:$B$92,B70,Čištění!$C$11:$C$92,C70)+SUMIFS(Čištění!I$11:I$92,Čištění!$B$11:$B$92,B70,Čištění!$C$11:$C$92,C70)</f>
        <v>0</v>
      </c>
      <c r="Y70" s="299">
        <f>SUMIFS(Pískování!G$11:G$92,Pískování!$B$11:$B$92,B70,Pískování!$C$11:$C$92,C70)+SUMIFS(Pískování!H$11:H$92,Pískování!$B$11:$B$92,B70,Pískování!$C$11:$C$92,C70)+SUMIFS(Pískování!I$11:I$92,Pískování!$B$11:$B$92,B70,Pískování!$C$11:$C$92,C70)</f>
        <v>0</v>
      </c>
      <c r="Z70" s="299">
        <f>SUMIFS(Skládání!G$11:G$92,Skládání!$B$11:$B$92,B70,Skládání!$C$11:$C$92,C70)+SUMIFS(Skládání!H$11:H$92,Skládání!$B$11:$B$92,B70,Skládání!$C$11:$C$92,C70)+SUMIFS(Skládání!I$11:I$92,Skládání!$B$11:$B$92,B70,Skládání!$C$11:$C$92,C70)</f>
        <v>0</v>
      </c>
    </row>
    <row r="71" spans="2:26" s="77" customFormat="1">
      <c r="B71" s="198"/>
      <c r="C71" s="36"/>
      <c r="D71" s="83"/>
      <c r="E71" s="61"/>
      <c r="F71" s="62"/>
      <c r="G71" s="139"/>
      <c r="H71" s="145"/>
      <c r="I71" s="145"/>
      <c r="J71" s="146"/>
      <c r="K71" s="145"/>
      <c r="L71" s="145"/>
      <c r="M71" s="145"/>
      <c r="N71" s="145"/>
      <c r="O71" s="145"/>
      <c r="P71" s="146"/>
      <c r="Q71" s="113" t="str">
        <f t="shared" si="3"/>
        <v>-</v>
      </c>
      <c r="R71" s="147" t="str">
        <f t="shared" si="5"/>
        <v>-</v>
      </c>
      <c r="S71" s="59" t="str">
        <f t="shared" si="6"/>
        <v>-</v>
      </c>
      <c r="T71" s="148" t="str">
        <f t="shared" si="7"/>
        <v>-</v>
      </c>
      <c r="U71" s="105" t="str">
        <f t="shared" si="8"/>
        <v>-</v>
      </c>
      <c r="V71" s="126" t="str">
        <f t="shared" si="9"/>
        <v>-</v>
      </c>
      <c r="W71" s="301">
        <f t="shared" si="4"/>
        <v>0</v>
      </c>
      <c r="X71" s="299">
        <f>SUMIFS(Čištění!G$11:G$92,Čištění!$B$11:$B$92,B71,Čištění!$C$11:$C$92,C71)+SUMIFS(Čištění!H$11:H$92,Čištění!$B$11:$B$92,B71,Čištění!$C$11:$C$92,C71)+SUMIFS(Čištění!I$11:I$92,Čištění!$B$11:$B$92,B71,Čištění!$C$11:$C$92,C71)</f>
        <v>0</v>
      </c>
      <c r="Y71" s="299">
        <f>SUMIFS(Pískování!G$11:G$92,Pískování!$B$11:$B$92,B71,Pískování!$C$11:$C$92,C71)+SUMIFS(Pískování!H$11:H$92,Pískování!$B$11:$B$92,B71,Pískování!$C$11:$C$92,C71)+SUMIFS(Pískování!I$11:I$92,Pískování!$B$11:$B$92,B71,Pískování!$C$11:$C$92,C71)</f>
        <v>0</v>
      </c>
      <c r="Z71" s="299">
        <f>SUMIFS(Skládání!G$11:G$92,Skládání!$B$11:$B$92,B71,Skládání!$C$11:$C$92,C71)+SUMIFS(Skládání!H$11:H$92,Skládání!$B$11:$B$92,B71,Skládání!$C$11:$C$92,C71)+SUMIFS(Skládání!I$11:I$92,Skládání!$B$11:$B$92,B71,Skládání!$C$11:$C$92,C71)</f>
        <v>0</v>
      </c>
    </row>
    <row r="72" spans="2:26" s="77" customFormat="1">
      <c r="B72" s="198"/>
      <c r="C72" s="36"/>
      <c r="D72" s="83"/>
      <c r="E72" s="61"/>
      <c r="F72" s="62"/>
      <c r="G72" s="139"/>
      <c r="H72" s="145"/>
      <c r="I72" s="145"/>
      <c r="J72" s="146"/>
      <c r="K72" s="145"/>
      <c r="L72" s="145"/>
      <c r="M72" s="145"/>
      <c r="N72" s="145"/>
      <c r="O72" s="145"/>
      <c r="P72" s="146"/>
      <c r="Q72" s="113" t="str">
        <f t="shared" si="3"/>
        <v>-</v>
      </c>
      <c r="R72" s="147" t="str">
        <f t="shared" ref="R72:R89" si="10">IF(G72=0,"-",H72/G72)</f>
        <v>-</v>
      </c>
      <c r="S72" s="59" t="str">
        <f t="shared" ref="S72:S89" si="11">IF(G72=0,"-",I72/G72)</f>
        <v>-</v>
      </c>
      <c r="T72" s="148" t="str">
        <f t="shared" ref="T72:T89" si="12">IF(G72=0,"-",J72/G72)</f>
        <v>-</v>
      </c>
      <c r="U72" s="105" t="str">
        <f t="shared" si="8"/>
        <v>-</v>
      </c>
      <c r="V72" s="126" t="str">
        <f t="shared" si="9"/>
        <v>-</v>
      </c>
      <c r="W72" s="301">
        <f t="shared" si="4"/>
        <v>0</v>
      </c>
      <c r="X72" s="299">
        <f>SUMIFS(Čištění!G$11:G$92,Čištění!$B$11:$B$92,B72,Čištění!$C$11:$C$92,C72)+SUMIFS(Čištění!H$11:H$92,Čištění!$B$11:$B$92,B72,Čištění!$C$11:$C$92,C72)+SUMIFS(Čištění!I$11:I$92,Čištění!$B$11:$B$92,B72,Čištění!$C$11:$C$92,C72)</f>
        <v>0</v>
      </c>
      <c r="Y72" s="299">
        <f>SUMIFS(Pískování!G$11:G$92,Pískování!$B$11:$B$92,B72,Pískování!$C$11:$C$92,C72)+SUMIFS(Pískování!H$11:H$92,Pískování!$B$11:$B$92,B72,Pískování!$C$11:$C$92,C72)+SUMIFS(Pískování!I$11:I$92,Pískování!$B$11:$B$92,B72,Pískování!$C$11:$C$92,C72)</f>
        <v>0</v>
      </c>
      <c r="Z72" s="299">
        <f>SUMIFS(Skládání!G$11:G$92,Skládání!$B$11:$B$92,B72,Skládání!$C$11:$C$92,C72)+SUMIFS(Skládání!H$11:H$92,Skládání!$B$11:$B$92,B72,Skládání!$C$11:$C$92,C72)+SUMIFS(Skládání!I$11:I$92,Skládání!$B$11:$B$92,B72,Skládání!$C$11:$C$92,C72)</f>
        <v>0</v>
      </c>
    </row>
    <row r="73" spans="2:26" s="77" customFormat="1">
      <c r="B73" s="198"/>
      <c r="C73" s="36"/>
      <c r="D73" s="83"/>
      <c r="E73" s="61"/>
      <c r="F73" s="62"/>
      <c r="G73" s="139"/>
      <c r="H73" s="145"/>
      <c r="I73" s="145"/>
      <c r="J73" s="146"/>
      <c r="K73" s="145"/>
      <c r="L73" s="145"/>
      <c r="M73" s="145"/>
      <c r="N73" s="145"/>
      <c r="O73" s="145"/>
      <c r="P73" s="146"/>
      <c r="Q73" s="113" t="str">
        <f t="shared" si="3"/>
        <v>-</v>
      </c>
      <c r="R73" s="147" t="str">
        <f t="shared" si="10"/>
        <v>-</v>
      </c>
      <c r="S73" s="59" t="str">
        <f t="shared" si="11"/>
        <v>-</v>
      </c>
      <c r="T73" s="148" t="str">
        <f t="shared" si="12"/>
        <v>-</v>
      </c>
      <c r="U73" s="105" t="str">
        <f t="shared" si="8"/>
        <v>-</v>
      </c>
      <c r="V73" s="126" t="str">
        <f t="shared" si="9"/>
        <v>-</v>
      </c>
      <c r="W73" s="301">
        <f t="shared" si="4"/>
        <v>0</v>
      </c>
      <c r="X73" s="299">
        <f>SUMIFS(Čištění!G$11:G$92,Čištění!$B$11:$B$92,B73,Čištění!$C$11:$C$92,C73)+SUMIFS(Čištění!H$11:H$92,Čištění!$B$11:$B$92,B73,Čištění!$C$11:$C$92,C73)+SUMIFS(Čištění!I$11:I$92,Čištění!$B$11:$B$92,B73,Čištění!$C$11:$C$92,C73)</f>
        <v>0</v>
      </c>
      <c r="Y73" s="299">
        <f>SUMIFS(Pískování!G$11:G$92,Pískování!$B$11:$B$92,B73,Pískování!$C$11:$C$92,C73)+SUMIFS(Pískování!H$11:H$92,Pískování!$B$11:$B$92,B73,Pískování!$C$11:$C$92,C73)+SUMIFS(Pískování!I$11:I$92,Pískování!$B$11:$B$92,B73,Pískování!$C$11:$C$92,C73)</f>
        <v>0</v>
      </c>
      <c r="Z73" s="299">
        <f>SUMIFS(Skládání!G$11:G$92,Skládání!$B$11:$B$92,B73,Skládání!$C$11:$C$92,C73)+SUMIFS(Skládání!H$11:H$92,Skládání!$B$11:$B$92,B73,Skládání!$C$11:$C$92,C73)+SUMIFS(Skládání!I$11:I$92,Skládání!$B$11:$B$92,B73,Skládání!$C$11:$C$92,C73)</f>
        <v>0</v>
      </c>
    </row>
    <row r="74" spans="2:26" s="77" customFormat="1">
      <c r="B74" s="198"/>
      <c r="C74" s="36"/>
      <c r="D74" s="83"/>
      <c r="E74" s="61"/>
      <c r="F74" s="62"/>
      <c r="G74" s="139"/>
      <c r="H74" s="145"/>
      <c r="I74" s="145"/>
      <c r="J74" s="146"/>
      <c r="K74" s="145"/>
      <c r="L74" s="145"/>
      <c r="M74" s="145"/>
      <c r="N74" s="145"/>
      <c r="O74" s="145"/>
      <c r="P74" s="146"/>
      <c r="Q74" s="113" t="str">
        <f t="shared" si="3"/>
        <v>-</v>
      </c>
      <c r="R74" s="147" t="str">
        <f t="shared" si="10"/>
        <v>-</v>
      </c>
      <c r="S74" s="59" t="str">
        <f t="shared" si="11"/>
        <v>-</v>
      </c>
      <c r="T74" s="148" t="str">
        <f t="shared" si="12"/>
        <v>-</v>
      </c>
      <c r="U74" s="105" t="str">
        <f t="shared" si="8"/>
        <v>-</v>
      </c>
      <c r="V74" s="126" t="str">
        <f t="shared" si="9"/>
        <v>-</v>
      </c>
      <c r="W74" s="301">
        <f t="shared" si="4"/>
        <v>0</v>
      </c>
      <c r="X74" s="299">
        <f>SUMIFS(Čištění!G$11:G$92,Čištění!$B$11:$B$92,B74,Čištění!$C$11:$C$92,C74)+SUMIFS(Čištění!H$11:H$92,Čištění!$B$11:$B$92,B74,Čištění!$C$11:$C$92,C74)+SUMIFS(Čištění!I$11:I$92,Čištění!$B$11:$B$92,B74,Čištění!$C$11:$C$92,C74)</f>
        <v>0</v>
      </c>
      <c r="Y74" s="299">
        <f>SUMIFS(Pískování!G$11:G$92,Pískování!$B$11:$B$92,B74,Pískování!$C$11:$C$92,C74)+SUMIFS(Pískování!H$11:H$92,Pískování!$B$11:$B$92,B74,Pískování!$C$11:$C$92,C74)+SUMIFS(Pískování!I$11:I$92,Pískování!$B$11:$B$92,B74,Pískování!$C$11:$C$92,C74)</f>
        <v>0</v>
      </c>
      <c r="Z74" s="299">
        <f>SUMIFS(Skládání!G$11:G$92,Skládání!$B$11:$B$92,B74,Skládání!$C$11:$C$92,C74)+SUMIFS(Skládání!H$11:H$92,Skládání!$B$11:$B$92,B74,Skládání!$C$11:$C$92,C74)+SUMIFS(Skládání!I$11:I$92,Skládání!$B$11:$B$92,B74,Skládání!$C$11:$C$92,C74)</f>
        <v>0</v>
      </c>
    </row>
    <row r="75" spans="2:26" s="89" customFormat="1">
      <c r="B75" s="198"/>
      <c r="C75" s="36"/>
      <c r="D75" s="83"/>
      <c r="E75" s="61"/>
      <c r="F75" s="62"/>
      <c r="G75" s="139"/>
      <c r="H75" s="145"/>
      <c r="I75" s="145"/>
      <c r="J75" s="146"/>
      <c r="K75" s="145"/>
      <c r="L75" s="145"/>
      <c r="M75" s="145"/>
      <c r="N75" s="145"/>
      <c r="O75" s="145"/>
      <c r="P75" s="146"/>
      <c r="Q75" s="113" t="str">
        <f t="shared" si="3"/>
        <v>-</v>
      </c>
      <c r="R75" s="147" t="str">
        <f t="shared" ref="R75:R88" si="13">IF(G75=0,"-",H75/G75)</f>
        <v>-</v>
      </c>
      <c r="S75" s="59" t="str">
        <f t="shared" ref="S75:S88" si="14">IF(G75=0,"-",I75/G75)</f>
        <v>-</v>
      </c>
      <c r="T75" s="148" t="str">
        <f t="shared" ref="T75:T88" si="15">IF(G75=0,"-",J75/G75)</f>
        <v>-</v>
      </c>
      <c r="U75" s="105" t="str">
        <f t="shared" ref="U75:U88" si="16">IF(E75&gt;0,TEXT(E75,"mmmm rr"),"-")</f>
        <v>-</v>
      </c>
      <c r="V75" s="126" t="str">
        <f t="shared" si="9"/>
        <v>-</v>
      </c>
      <c r="W75" s="301">
        <f t="shared" si="4"/>
        <v>0</v>
      </c>
      <c r="X75" s="299">
        <f>SUMIFS(Čištění!G$11:G$92,Čištění!$B$11:$B$92,B75,Čištění!$C$11:$C$92,C75)+SUMIFS(Čištění!H$11:H$92,Čištění!$B$11:$B$92,B75,Čištění!$C$11:$C$92,C75)+SUMIFS(Čištění!I$11:I$92,Čištění!$B$11:$B$92,B75,Čištění!$C$11:$C$92,C75)</f>
        <v>0</v>
      </c>
      <c r="Y75" s="299">
        <f>SUMIFS(Pískování!G$11:G$92,Pískování!$B$11:$B$92,B75,Pískování!$C$11:$C$92,C75)+SUMIFS(Pískování!H$11:H$92,Pískování!$B$11:$B$92,B75,Pískování!$C$11:$C$92,C75)+SUMIFS(Pískování!I$11:I$92,Pískování!$B$11:$B$92,B75,Pískování!$C$11:$C$92,C75)</f>
        <v>0</v>
      </c>
      <c r="Z75" s="299">
        <f>SUMIFS(Skládání!G$11:G$92,Skládání!$B$11:$B$92,B75,Skládání!$C$11:$C$92,C75)+SUMIFS(Skládání!H$11:H$92,Skládání!$B$11:$B$92,B75,Skládání!$C$11:$C$92,C75)+SUMIFS(Skládání!I$11:I$92,Skládání!$B$11:$B$92,B75,Skládání!$C$11:$C$92,C75)</f>
        <v>0</v>
      </c>
    </row>
    <row r="76" spans="2:26" s="89" customFormat="1">
      <c r="B76" s="198"/>
      <c r="C76" s="36"/>
      <c r="D76" s="83"/>
      <c r="E76" s="61"/>
      <c r="F76" s="62"/>
      <c r="G76" s="139"/>
      <c r="H76" s="145"/>
      <c r="I76" s="145"/>
      <c r="J76" s="146"/>
      <c r="K76" s="145"/>
      <c r="L76" s="145"/>
      <c r="M76" s="145"/>
      <c r="N76" s="145"/>
      <c r="O76" s="145"/>
      <c r="P76" s="146"/>
      <c r="Q76" s="113" t="str">
        <f t="shared" ref="Q76:Q92" si="17">IF(SUM(G76:J76)=0,"-",SUM(G76:J76))</f>
        <v>-</v>
      </c>
      <c r="R76" s="147" t="str">
        <f t="shared" si="13"/>
        <v>-</v>
      </c>
      <c r="S76" s="59" t="str">
        <f t="shared" si="14"/>
        <v>-</v>
      </c>
      <c r="T76" s="148" t="str">
        <f t="shared" si="15"/>
        <v>-</v>
      </c>
      <c r="U76" s="105" t="str">
        <f t="shared" si="16"/>
        <v>-</v>
      </c>
      <c r="V76" s="126" t="str">
        <f t="shared" si="9"/>
        <v>-</v>
      </c>
      <c r="W76" s="301">
        <f t="shared" ref="W76:W92" si="18">SUMIFS(H$11:H$92,$B$11:$B$92,B76,$C$11:$C$92,C76)</f>
        <v>0</v>
      </c>
      <c r="X76" s="299">
        <f>SUMIFS(Čištění!G$11:G$92,Čištění!$B$11:$B$92,B76,Čištění!$C$11:$C$92,C76)+SUMIFS(Čištění!H$11:H$92,Čištění!$B$11:$B$92,B76,Čištění!$C$11:$C$92,C76)+SUMIFS(Čištění!I$11:I$92,Čištění!$B$11:$B$92,B76,Čištění!$C$11:$C$92,C76)</f>
        <v>0</v>
      </c>
      <c r="Y76" s="299">
        <f>SUMIFS(Pískování!G$11:G$92,Pískování!$B$11:$B$92,B76,Pískování!$C$11:$C$92,C76)+SUMIFS(Pískování!H$11:H$92,Pískování!$B$11:$B$92,B76,Pískování!$C$11:$C$92,C76)+SUMIFS(Pískování!I$11:I$92,Pískování!$B$11:$B$92,B76,Pískování!$C$11:$C$92,C76)</f>
        <v>0</v>
      </c>
      <c r="Z76" s="299">
        <f>SUMIFS(Skládání!G$11:G$92,Skládání!$B$11:$B$92,B76,Skládání!$C$11:$C$92,C76)+SUMIFS(Skládání!H$11:H$92,Skládání!$B$11:$B$92,B76,Skládání!$C$11:$C$92,C76)+SUMIFS(Skládání!I$11:I$92,Skládání!$B$11:$B$92,B76,Skládání!$C$11:$C$92,C76)</f>
        <v>0</v>
      </c>
    </row>
    <row r="77" spans="2:26" s="89" customFormat="1">
      <c r="B77" s="198"/>
      <c r="C77" s="36"/>
      <c r="D77" s="83"/>
      <c r="E77" s="61"/>
      <c r="F77" s="62"/>
      <c r="G77" s="139"/>
      <c r="H77" s="145"/>
      <c r="I77" s="145"/>
      <c r="J77" s="146"/>
      <c r="K77" s="145"/>
      <c r="L77" s="145"/>
      <c r="M77" s="145"/>
      <c r="N77" s="145"/>
      <c r="O77" s="145"/>
      <c r="P77" s="146"/>
      <c r="Q77" s="113" t="str">
        <f t="shared" si="17"/>
        <v>-</v>
      </c>
      <c r="R77" s="147" t="str">
        <f t="shared" si="13"/>
        <v>-</v>
      </c>
      <c r="S77" s="59" t="str">
        <f t="shared" si="14"/>
        <v>-</v>
      </c>
      <c r="T77" s="148" t="str">
        <f t="shared" si="15"/>
        <v>-</v>
      </c>
      <c r="U77" s="105" t="str">
        <f t="shared" si="16"/>
        <v>-</v>
      </c>
      <c r="V77" s="126" t="str">
        <f t="shared" ref="V77:V90" si="19">IF(SUM(R77:T77)&gt;0,SUM(R77:T77)*$A$4,"-")</f>
        <v>-</v>
      </c>
      <c r="W77" s="301">
        <f t="shared" si="18"/>
        <v>0</v>
      </c>
      <c r="X77" s="299">
        <f>SUMIFS(Čištění!G$11:G$92,Čištění!$B$11:$B$92,B77,Čištění!$C$11:$C$92,C77)+SUMIFS(Čištění!H$11:H$92,Čištění!$B$11:$B$92,B77,Čištění!$C$11:$C$92,C77)+SUMIFS(Čištění!I$11:I$92,Čištění!$B$11:$B$92,B77,Čištění!$C$11:$C$92,C77)</f>
        <v>0</v>
      </c>
      <c r="Y77" s="299">
        <f>SUMIFS(Pískování!G$11:G$92,Pískování!$B$11:$B$92,B77,Pískování!$C$11:$C$92,C77)+SUMIFS(Pískování!H$11:H$92,Pískování!$B$11:$B$92,B77,Pískování!$C$11:$C$92,C77)+SUMIFS(Pískování!I$11:I$92,Pískování!$B$11:$B$92,B77,Pískování!$C$11:$C$92,C77)</f>
        <v>0</v>
      </c>
      <c r="Z77" s="299">
        <f>SUMIFS(Skládání!G$11:G$92,Skládání!$B$11:$B$92,B77,Skládání!$C$11:$C$92,C77)+SUMIFS(Skládání!H$11:H$92,Skládání!$B$11:$B$92,B77,Skládání!$C$11:$C$92,C77)+SUMIFS(Skládání!I$11:I$92,Skládání!$B$11:$B$92,B77,Skládání!$C$11:$C$92,C77)</f>
        <v>0</v>
      </c>
    </row>
    <row r="78" spans="2:26" s="89" customFormat="1">
      <c r="B78" s="198"/>
      <c r="C78" s="36"/>
      <c r="D78" s="83"/>
      <c r="E78" s="61"/>
      <c r="F78" s="62"/>
      <c r="G78" s="139"/>
      <c r="H78" s="145"/>
      <c r="I78" s="145"/>
      <c r="J78" s="146"/>
      <c r="K78" s="145"/>
      <c r="L78" s="145"/>
      <c r="M78" s="145"/>
      <c r="N78" s="145"/>
      <c r="O78" s="145"/>
      <c r="P78" s="146"/>
      <c r="Q78" s="113" t="str">
        <f t="shared" si="17"/>
        <v>-</v>
      </c>
      <c r="R78" s="147" t="str">
        <f t="shared" si="13"/>
        <v>-</v>
      </c>
      <c r="S78" s="59" t="str">
        <f t="shared" si="14"/>
        <v>-</v>
      </c>
      <c r="T78" s="148" t="str">
        <f t="shared" si="15"/>
        <v>-</v>
      </c>
      <c r="U78" s="105" t="str">
        <f t="shared" si="16"/>
        <v>-</v>
      </c>
      <c r="V78" s="126" t="str">
        <f t="shared" si="19"/>
        <v>-</v>
      </c>
      <c r="W78" s="301">
        <f t="shared" si="18"/>
        <v>0</v>
      </c>
      <c r="X78" s="299">
        <f>SUMIFS(Čištění!G$11:G$92,Čištění!$B$11:$B$92,B78,Čištění!$C$11:$C$92,C78)+SUMIFS(Čištění!H$11:H$92,Čištění!$B$11:$B$92,B78,Čištění!$C$11:$C$92,C78)+SUMIFS(Čištění!I$11:I$92,Čištění!$B$11:$B$92,B78,Čištění!$C$11:$C$92,C78)</f>
        <v>0</v>
      </c>
      <c r="Y78" s="299">
        <f>SUMIFS(Pískování!G$11:G$92,Pískování!$B$11:$B$92,B78,Pískování!$C$11:$C$92,C78)+SUMIFS(Pískování!H$11:H$92,Pískování!$B$11:$B$92,B78,Pískování!$C$11:$C$92,C78)+SUMIFS(Pískování!I$11:I$92,Pískování!$B$11:$B$92,B78,Pískování!$C$11:$C$92,C78)</f>
        <v>0</v>
      </c>
      <c r="Z78" s="299">
        <f>SUMIFS(Skládání!G$11:G$92,Skládání!$B$11:$B$92,B78,Skládání!$C$11:$C$92,C78)+SUMIFS(Skládání!H$11:H$92,Skládání!$B$11:$B$92,B78,Skládání!$C$11:$C$92,C78)+SUMIFS(Skládání!I$11:I$92,Skládání!$B$11:$B$92,B78,Skládání!$C$11:$C$92,C78)</f>
        <v>0</v>
      </c>
    </row>
    <row r="79" spans="2:26" s="89" customFormat="1">
      <c r="B79" s="198"/>
      <c r="C79" s="36"/>
      <c r="D79" s="83"/>
      <c r="E79" s="61"/>
      <c r="F79" s="62"/>
      <c r="G79" s="139"/>
      <c r="H79" s="145"/>
      <c r="I79" s="145"/>
      <c r="J79" s="146"/>
      <c r="K79" s="145"/>
      <c r="L79" s="145"/>
      <c r="M79" s="145"/>
      <c r="N79" s="145"/>
      <c r="O79" s="145"/>
      <c r="P79" s="146"/>
      <c r="Q79" s="113" t="str">
        <f t="shared" si="17"/>
        <v>-</v>
      </c>
      <c r="R79" s="147" t="str">
        <f t="shared" si="13"/>
        <v>-</v>
      </c>
      <c r="S79" s="59" t="str">
        <f t="shared" si="14"/>
        <v>-</v>
      </c>
      <c r="T79" s="148" t="str">
        <f t="shared" si="15"/>
        <v>-</v>
      </c>
      <c r="U79" s="105" t="str">
        <f t="shared" si="16"/>
        <v>-</v>
      </c>
      <c r="V79" s="126" t="str">
        <f t="shared" si="19"/>
        <v>-</v>
      </c>
      <c r="W79" s="301">
        <f t="shared" si="18"/>
        <v>0</v>
      </c>
      <c r="X79" s="299">
        <f>SUMIFS(Čištění!G$11:G$92,Čištění!$B$11:$B$92,B79,Čištění!$C$11:$C$92,C79)+SUMIFS(Čištění!H$11:H$92,Čištění!$B$11:$B$92,B79,Čištění!$C$11:$C$92,C79)+SUMIFS(Čištění!I$11:I$92,Čištění!$B$11:$B$92,B79,Čištění!$C$11:$C$92,C79)</f>
        <v>0</v>
      </c>
      <c r="Y79" s="299">
        <f>SUMIFS(Pískování!G$11:G$92,Pískování!$B$11:$B$92,B79,Pískování!$C$11:$C$92,C79)+SUMIFS(Pískování!H$11:H$92,Pískování!$B$11:$B$92,B79,Pískování!$C$11:$C$92,C79)+SUMIFS(Pískování!I$11:I$92,Pískování!$B$11:$B$92,B79,Pískování!$C$11:$C$92,C79)</f>
        <v>0</v>
      </c>
      <c r="Z79" s="299">
        <f>SUMIFS(Skládání!G$11:G$92,Skládání!$B$11:$B$92,B79,Skládání!$C$11:$C$92,C79)+SUMIFS(Skládání!H$11:H$92,Skládání!$B$11:$B$92,B79,Skládání!$C$11:$C$92,C79)+SUMIFS(Skládání!I$11:I$92,Skládání!$B$11:$B$92,B79,Skládání!$C$11:$C$92,C79)</f>
        <v>0</v>
      </c>
    </row>
    <row r="80" spans="2:26" s="89" customFormat="1">
      <c r="B80" s="198"/>
      <c r="C80" s="36"/>
      <c r="D80" s="83"/>
      <c r="E80" s="61"/>
      <c r="F80" s="62"/>
      <c r="G80" s="139"/>
      <c r="H80" s="145"/>
      <c r="I80" s="145"/>
      <c r="J80" s="146"/>
      <c r="K80" s="145"/>
      <c r="L80" s="145"/>
      <c r="M80" s="145"/>
      <c r="N80" s="145"/>
      <c r="O80" s="145"/>
      <c r="P80" s="146"/>
      <c r="Q80" s="113" t="str">
        <f t="shared" si="17"/>
        <v>-</v>
      </c>
      <c r="R80" s="147" t="str">
        <f t="shared" si="13"/>
        <v>-</v>
      </c>
      <c r="S80" s="59" t="str">
        <f t="shared" si="14"/>
        <v>-</v>
      </c>
      <c r="T80" s="148" t="str">
        <f t="shared" si="15"/>
        <v>-</v>
      </c>
      <c r="U80" s="105" t="str">
        <f t="shared" si="16"/>
        <v>-</v>
      </c>
      <c r="V80" s="126" t="str">
        <f t="shared" si="19"/>
        <v>-</v>
      </c>
      <c r="W80" s="301">
        <f t="shared" si="18"/>
        <v>0</v>
      </c>
      <c r="X80" s="299">
        <f>SUMIFS(Čištění!G$11:G$92,Čištění!$B$11:$B$92,B80,Čištění!$C$11:$C$92,C80)+SUMIFS(Čištění!H$11:H$92,Čištění!$B$11:$B$92,B80,Čištění!$C$11:$C$92,C80)+SUMIFS(Čištění!I$11:I$92,Čištění!$B$11:$B$92,B80,Čištění!$C$11:$C$92,C80)</f>
        <v>0</v>
      </c>
      <c r="Y80" s="299">
        <f>SUMIFS(Pískování!G$11:G$92,Pískování!$B$11:$B$92,B80,Pískování!$C$11:$C$92,C80)+SUMIFS(Pískování!H$11:H$92,Pískování!$B$11:$B$92,B80,Pískování!$C$11:$C$92,C80)+SUMIFS(Pískování!I$11:I$92,Pískování!$B$11:$B$92,B80,Pískování!$C$11:$C$92,C80)</f>
        <v>0</v>
      </c>
      <c r="Z80" s="299">
        <f>SUMIFS(Skládání!G$11:G$92,Skládání!$B$11:$B$92,B80,Skládání!$C$11:$C$92,C80)+SUMIFS(Skládání!H$11:H$92,Skládání!$B$11:$B$92,B80,Skládání!$C$11:$C$92,C80)+SUMIFS(Skládání!I$11:I$92,Skládání!$B$11:$B$92,B80,Skládání!$C$11:$C$92,C80)</f>
        <v>0</v>
      </c>
    </row>
    <row r="81" spans="1:26" s="89" customFormat="1">
      <c r="B81" s="198"/>
      <c r="C81" s="36"/>
      <c r="D81" s="83"/>
      <c r="E81" s="61"/>
      <c r="F81" s="62"/>
      <c r="G81" s="139"/>
      <c r="H81" s="145"/>
      <c r="I81" s="145"/>
      <c r="J81" s="146"/>
      <c r="K81" s="145"/>
      <c r="L81" s="145"/>
      <c r="M81" s="145"/>
      <c r="N81" s="145"/>
      <c r="O81" s="145"/>
      <c r="P81" s="146"/>
      <c r="Q81" s="113" t="str">
        <f t="shared" si="17"/>
        <v>-</v>
      </c>
      <c r="R81" s="147" t="str">
        <f t="shared" si="13"/>
        <v>-</v>
      </c>
      <c r="S81" s="59" t="str">
        <f t="shared" si="14"/>
        <v>-</v>
      </c>
      <c r="T81" s="148" t="str">
        <f t="shared" si="15"/>
        <v>-</v>
      </c>
      <c r="U81" s="105" t="str">
        <f t="shared" si="16"/>
        <v>-</v>
      </c>
      <c r="V81" s="126" t="str">
        <f t="shared" si="19"/>
        <v>-</v>
      </c>
      <c r="W81" s="301">
        <f t="shared" si="18"/>
        <v>0</v>
      </c>
      <c r="X81" s="299">
        <f>SUMIFS(Čištění!G$11:G$92,Čištění!$B$11:$B$92,B81,Čištění!$C$11:$C$92,C81)+SUMIFS(Čištění!H$11:H$92,Čištění!$B$11:$B$92,B81,Čištění!$C$11:$C$92,C81)+SUMIFS(Čištění!I$11:I$92,Čištění!$B$11:$B$92,B81,Čištění!$C$11:$C$92,C81)</f>
        <v>0</v>
      </c>
      <c r="Y81" s="299">
        <f>SUMIFS(Pískování!G$11:G$92,Pískování!$B$11:$B$92,B81,Pískování!$C$11:$C$92,C81)+SUMIFS(Pískování!H$11:H$92,Pískování!$B$11:$B$92,B81,Pískování!$C$11:$C$92,C81)+SUMIFS(Pískování!I$11:I$92,Pískování!$B$11:$B$92,B81,Pískování!$C$11:$C$92,C81)</f>
        <v>0</v>
      </c>
      <c r="Z81" s="299">
        <f>SUMIFS(Skládání!G$11:G$92,Skládání!$B$11:$B$92,B81,Skládání!$C$11:$C$92,C81)+SUMIFS(Skládání!H$11:H$92,Skládání!$B$11:$B$92,B81,Skládání!$C$11:$C$92,C81)+SUMIFS(Skládání!I$11:I$92,Skládání!$B$11:$B$92,B81,Skládání!$C$11:$C$92,C81)</f>
        <v>0</v>
      </c>
    </row>
    <row r="82" spans="1:26" s="89" customFormat="1">
      <c r="B82" s="198"/>
      <c r="C82" s="36"/>
      <c r="D82" s="83"/>
      <c r="E82" s="61"/>
      <c r="F82" s="62"/>
      <c r="G82" s="139"/>
      <c r="H82" s="145"/>
      <c r="I82" s="145"/>
      <c r="J82" s="146"/>
      <c r="K82" s="145"/>
      <c r="L82" s="145"/>
      <c r="M82" s="145"/>
      <c r="N82" s="145"/>
      <c r="O82" s="145"/>
      <c r="P82" s="146"/>
      <c r="Q82" s="113" t="str">
        <f t="shared" si="17"/>
        <v>-</v>
      </c>
      <c r="R82" s="147" t="str">
        <f t="shared" si="13"/>
        <v>-</v>
      </c>
      <c r="S82" s="59" t="str">
        <f t="shared" si="14"/>
        <v>-</v>
      </c>
      <c r="T82" s="148" t="str">
        <f t="shared" si="15"/>
        <v>-</v>
      </c>
      <c r="U82" s="105" t="str">
        <f t="shared" si="16"/>
        <v>-</v>
      </c>
      <c r="V82" s="126" t="str">
        <f t="shared" si="19"/>
        <v>-</v>
      </c>
      <c r="W82" s="301">
        <f t="shared" si="18"/>
        <v>0</v>
      </c>
      <c r="X82" s="299">
        <f>SUMIFS(Čištění!G$11:G$92,Čištění!$B$11:$B$92,B82,Čištění!$C$11:$C$92,C82)+SUMIFS(Čištění!H$11:H$92,Čištění!$B$11:$B$92,B82,Čištění!$C$11:$C$92,C82)+SUMIFS(Čištění!I$11:I$92,Čištění!$B$11:$B$92,B82,Čištění!$C$11:$C$92,C82)</f>
        <v>0</v>
      </c>
      <c r="Y82" s="299">
        <f>SUMIFS(Pískování!G$11:G$92,Pískování!$B$11:$B$92,B82,Pískování!$C$11:$C$92,C82)+SUMIFS(Pískování!H$11:H$92,Pískování!$B$11:$B$92,B82,Pískování!$C$11:$C$92,C82)+SUMIFS(Pískování!I$11:I$92,Pískování!$B$11:$B$92,B82,Pískování!$C$11:$C$92,C82)</f>
        <v>0</v>
      </c>
      <c r="Z82" s="299">
        <f>SUMIFS(Skládání!G$11:G$92,Skládání!$B$11:$B$92,B82,Skládání!$C$11:$C$92,C82)+SUMIFS(Skládání!H$11:H$92,Skládání!$B$11:$B$92,B82,Skládání!$C$11:$C$92,C82)+SUMIFS(Skládání!I$11:I$92,Skládání!$B$11:$B$92,B82,Skládání!$C$11:$C$92,C82)</f>
        <v>0</v>
      </c>
    </row>
    <row r="83" spans="1:26" s="89" customFormat="1">
      <c r="B83" s="198"/>
      <c r="C83" s="36"/>
      <c r="D83" s="83"/>
      <c r="E83" s="61"/>
      <c r="F83" s="62"/>
      <c r="G83" s="139"/>
      <c r="H83" s="145"/>
      <c r="I83" s="145"/>
      <c r="J83" s="146"/>
      <c r="K83" s="145"/>
      <c r="L83" s="145"/>
      <c r="M83" s="145"/>
      <c r="N83" s="145"/>
      <c r="O83" s="145"/>
      <c r="P83" s="146"/>
      <c r="Q83" s="113" t="str">
        <f t="shared" si="17"/>
        <v>-</v>
      </c>
      <c r="R83" s="147" t="str">
        <f t="shared" si="13"/>
        <v>-</v>
      </c>
      <c r="S83" s="59" t="str">
        <f t="shared" si="14"/>
        <v>-</v>
      </c>
      <c r="T83" s="148" t="str">
        <f t="shared" si="15"/>
        <v>-</v>
      </c>
      <c r="U83" s="105" t="str">
        <f t="shared" si="16"/>
        <v>-</v>
      </c>
      <c r="V83" s="126" t="str">
        <f t="shared" si="19"/>
        <v>-</v>
      </c>
      <c r="W83" s="301">
        <f t="shared" si="18"/>
        <v>0</v>
      </c>
      <c r="X83" s="299">
        <f>SUMIFS(Čištění!G$11:G$92,Čištění!$B$11:$B$92,B83,Čištění!$C$11:$C$92,C83)+SUMIFS(Čištění!H$11:H$92,Čištění!$B$11:$B$92,B83,Čištění!$C$11:$C$92,C83)+SUMIFS(Čištění!I$11:I$92,Čištění!$B$11:$B$92,B83,Čištění!$C$11:$C$92,C83)</f>
        <v>0</v>
      </c>
      <c r="Y83" s="299">
        <f>SUMIFS(Pískování!G$11:G$92,Pískování!$B$11:$B$92,B83,Pískování!$C$11:$C$92,C83)+SUMIFS(Pískování!H$11:H$92,Pískování!$B$11:$B$92,B83,Pískování!$C$11:$C$92,C83)+SUMIFS(Pískování!I$11:I$92,Pískování!$B$11:$B$92,B83,Pískování!$C$11:$C$92,C83)</f>
        <v>0</v>
      </c>
      <c r="Z83" s="299">
        <f>SUMIFS(Skládání!G$11:G$92,Skládání!$B$11:$B$92,B83,Skládání!$C$11:$C$92,C83)+SUMIFS(Skládání!H$11:H$92,Skládání!$B$11:$B$92,B83,Skládání!$C$11:$C$92,C83)+SUMIFS(Skládání!I$11:I$92,Skládání!$B$11:$B$92,B83,Skládání!$C$11:$C$92,C83)</f>
        <v>0</v>
      </c>
    </row>
    <row r="84" spans="1:26" s="89" customFormat="1">
      <c r="B84" s="198"/>
      <c r="C84" s="36"/>
      <c r="D84" s="83"/>
      <c r="E84" s="61"/>
      <c r="F84" s="62"/>
      <c r="G84" s="139"/>
      <c r="H84" s="145"/>
      <c r="I84" s="145"/>
      <c r="J84" s="146"/>
      <c r="K84" s="145"/>
      <c r="L84" s="145"/>
      <c r="M84" s="145"/>
      <c r="N84" s="145"/>
      <c r="O84" s="145"/>
      <c r="P84" s="146"/>
      <c r="Q84" s="113" t="str">
        <f t="shared" si="17"/>
        <v>-</v>
      </c>
      <c r="R84" s="147" t="str">
        <f t="shared" si="13"/>
        <v>-</v>
      </c>
      <c r="S84" s="59" t="str">
        <f t="shared" si="14"/>
        <v>-</v>
      </c>
      <c r="T84" s="148" t="str">
        <f t="shared" si="15"/>
        <v>-</v>
      </c>
      <c r="U84" s="105" t="str">
        <f t="shared" si="16"/>
        <v>-</v>
      </c>
      <c r="V84" s="126" t="str">
        <f t="shared" si="19"/>
        <v>-</v>
      </c>
      <c r="W84" s="301">
        <f t="shared" si="18"/>
        <v>0</v>
      </c>
      <c r="X84" s="299">
        <f>SUMIFS(Čištění!G$11:G$92,Čištění!$B$11:$B$92,B84,Čištění!$C$11:$C$92,C84)+SUMIFS(Čištění!H$11:H$92,Čištění!$B$11:$B$92,B84,Čištění!$C$11:$C$92,C84)+SUMIFS(Čištění!I$11:I$92,Čištění!$B$11:$B$92,B84,Čištění!$C$11:$C$92,C84)</f>
        <v>0</v>
      </c>
      <c r="Y84" s="299">
        <f>SUMIFS(Pískování!G$11:G$92,Pískování!$B$11:$B$92,B84,Pískování!$C$11:$C$92,C84)+SUMIFS(Pískování!H$11:H$92,Pískování!$B$11:$B$92,B84,Pískování!$C$11:$C$92,C84)+SUMIFS(Pískování!I$11:I$92,Pískování!$B$11:$B$92,B84,Pískování!$C$11:$C$92,C84)</f>
        <v>0</v>
      </c>
      <c r="Z84" s="299">
        <f>SUMIFS(Skládání!G$11:G$92,Skládání!$B$11:$B$92,B84,Skládání!$C$11:$C$92,C84)+SUMIFS(Skládání!H$11:H$92,Skládání!$B$11:$B$92,B84,Skládání!$C$11:$C$92,C84)+SUMIFS(Skládání!I$11:I$92,Skládání!$B$11:$B$92,B84,Skládání!$C$11:$C$92,C84)</f>
        <v>0</v>
      </c>
    </row>
    <row r="85" spans="1:26" s="89" customFormat="1">
      <c r="B85" s="198"/>
      <c r="C85" s="36"/>
      <c r="D85" s="83"/>
      <c r="E85" s="61"/>
      <c r="F85" s="62"/>
      <c r="G85" s="139"/>
      <c r="H85" s="145"/>
      <c r="I85" s="145"/>
      <c r="J85" s="146"/>
      <c r="K85" s="145"/>
      <c r="L85" s="145"/>
      <c r="M85" s="145"/>
      <c r="N85" s="145"/>
      <c r="O85" s="145"/>
      <c r="P85" s="146"/>
      <c r="Q85" s="113" t="str">
        <f t="shared" si="17"/>
        <v>-</v>
      </c>
      <c r="R85" s="147" t="str">
        <f t="shared" si="13"/>
        <v>-</v>
      </c>
      <c r="S85" s="59" t="str">
        <f t="shared" si="14"/>
        <v>-</v>
      </c>
      <c r="T85" s="148" t="str">
        <f t="shared" si="15"/>
        <v>-</v>
      </c>
      <c r="U85" s="105" t="str">
        <f t="shared" si="16"/>
        <v>-</v>
      </c>
      <c r="V85" s="126" t="str">
        <f t="shared" si="19"/>
        <v>-</v>
      </c>
      <c r="W85" s="301">
        <f t="shared" si="18"/>
        <v>0</v>
      </c>
      <c r="X85" s="299">
        <f>SUMIFS(Čištění!G$11:G$92,Čištění!$B$11:$B$92,B85,Čištění!$C$11:$C$92,C85)+SUMIFS(Čištění!H$11:H$92,Čištění!$B$11:$B$92,B85,Čištění!$C$11:$C$92,C85)+SUMIFS(Čištění!I$11:I$92,Čištění!$B$11:$B$92,B85,Čištění!$C$11:$C$92,C85)</f>
        <v>0</v>
      </c>
      <c r="Y85" s="299">
        <f>SUMIFS(Pískování!G$11:G$92,Pískování!$B$11:$B$92,B85,Pískování!$C$11:$C$92,C85)+SUMIFS(Pískování!H$11:H$92,Pískování!$B$11:$B$92,B85,Pískování!$C$11:$C$92,C85)+SUMIFS(Pískování!I$11:I$92,Pískování!$B$11:$B$92,B85,Pískování!$C$11:$C$92,C85)</f>
        <v>0</v>
      </c>
      <c r="Z85" s="299">
        <f>SUMIFS(Skládání!G$11:G$92,Skládání!$B$11:$B$92,B85,Skládání!$C$11:$C$92,C85)+SUMIFS(Skládání!H$11:H$92,Skládání!$B$11:$B$92,B85,Skládání!$C$11:$C$92,C85)+SUMIFS(Skládání!I$11:I$92,Skládání!$B$11:$B$92,B85,Skládání!$C$11:$C$92,C85)</f>
        <v>0</v>
      </c>
    </row>
    <row r="86" spans="1:26" s="89" customFormat="1">
      <c r="B86" s="198"/>
      <c r="C86" s="36"/>
      <c r="D86" s="83"/>
      <c r="E86" s="61"/>
      <c r="F86" s="62"/>
      <c r="G86" s="139"/>
      <c r="H86" s="145"/>
      <c r="I86" s="145"/>
      <c r="J86" s="146"/>
      <c r="K86" s="145"/>
      <c r="L86" s="145"/>
      <c r="M86" s="145"/>
      <c r="N86" s="145"/>
      <c r="O86" s="145"/>
      <c r="P86" s="146"/>
      <c r="Q86" s="113" t="str">
        <f t="shared" si="17"/>
        <v>-</v>
      </c>
      <c r="R86" s="147" t="str">
        <f t="shared" si="13"/>
        <v>-</v>
      </c>
      <c r="S86" s="59" t="str">
        <f t="shared" si="14"/>
        <v>-</v>
      </c>
      <c r="T86" s="148" t="str">
        <f t="shared" si="15"/>
        <v>-</v>
      </c>
      <c r="U86" s="105" t="str">
        <f t="shared" si="16"/>
        <v>-</v>
      </c>
      <c r="V86" s="126" t="str">
        <f t="shared" si="19"/>
        <v>-</v>
      </c>
      <c r="W86" s="301">
        <f t="shared" si="18"/>
        <v>0</v>
      </c>
      <c r="X86" s="299">
        <f>SUMIFS(Čištění!G$11:G$92,Čištění!$B$11:$B$92,B86,Čištění!$C$11:$C$92,C86)+SUMIFS(Čištění!H$11:H$92,Čištění!$B$11:$B$92,B86,Čištění!$C$11:$C$92,C86)+SUMIFS(Čištění!I$11:I$92,Čištění!$B$11:$B$92,B86,Čištění!$C$11:$C$92,C86)</f>
        <v>0</v>
      </c>
      <c r="Y86" s="299">
        <f>SUMIFS(Pískování!G$11:G$92,Pískování!$B$11:$B$92,B86,Pískování!$C$11:$C$92,C86)+SUMIFS(Pískování!H$11:H$92,Pískování!$B$11:$B$92,B86,Pískování!$C$11:$C$92,C86)+SUMIFS(Pískování!I$11:I$92,Pískování!$B$11:$B$92,B86,Pískování!$C$11:$C$92,C86)</f>
        <v>0</v>
      </c>
      <c r="Z86" s="299">
        <f>SUMIFS(Skládání!G$11:G$92,Skládání!$B$11:$B$92,B86,Skládání!$C$11:$C$92,C86)+SUMIFS(Skládání!H$11:H$92,Skládání!$B$11:$B$92,B86,Skládání!$C$11:$C$92,C86)+SUMIFS(Skládání!I$11:I$92,Skládání!$B$11:$B$92,B86,Skládání!$C$11:$C$92,C86)</f>
        <v>0</v>
      </c>
    </row>
    <row r="87" spans="1:26" s="89" customFormat="1">
      <c r="B87" s="198"/>
      <c r="C87" s="36"/>
      <c r="D87" s="83"/>
      <c r="E87" s="61"/>
      <c r="F87" s="62"/>
      <c r="G87" s="139"/>
      <c r="H87" s="145"/>
      <c r="I87" s="145"/>
      <c r="J87" s="146"/>
      <c r="K87" s="145"/>
      <c r="L87" s="145"/>
      <c r="M87" s="145"/>
      <c r="N87" s="145"/>
      <c r="O87" s="145"/>
      <c r="P87" s="146"/>
      <c r="Q87" s="113" t="str">
        <f t="shared" si="17"/>
        <v>-</v>
      </c>
      <c r="R87" s="147" t="str">
        <f t="shared" si="13"/>
        <v>-</v>
      </c>
      <c r="S87" s="59" t="str">
        <f t="shared" si="14"/>
        <v>-</v>
      </c>
      <c r="T87" s="148" t="str">
        <f t="shared" si="15"/>
        <v>-</v>
      </c>
      <c r="U87" s="105" t="str">
        <f t="shared" si="16"/>
        <v>-</v>
      </c>
      <c r="V87" s="126" t="str">
        <f t="shared" si="19"/>
        <v>-</v>
      </c>
      <c r="W87" s="301">
        <f t="shared" si="18"/>
        <v>0</v>
      </c>
      <c r="X87" s="299">
        <f>SUMIFS(Čištění!G$11:G$92,Čištění!$B$11:$B$92,B87,Čištění!$C$11:$C$92,C87)+SUMIFS(Čištění!H$11:H$92,Čištění!$B$11:$B$92,B87,Čištění!$C$11:$C$92,C87)+SUMIFS(Čištění!I$11:I$92,Čištění!$B$11:$B$92,B87,Čištění!$C$11:$C$92,C87)</f>
        <v>0</v>
      </c>
      <c r="Y87" s="299">
        <f>SUMIFS(Pískování!G$11:G$92,Pískování!$B$11:$B$92,B87,Pískování!$C$11:$C$92,C87)+SUMIFS(Pískování!H$11:H$92,Pískování!$B$11:$B$92,B87,Pískování!$C$11:$C$92,C87)+SUMIFS(Pískování!I$11:I$92,Pískování!$B$11:$B$92,B87,Pískování!$C$11:$C$92,C87)</f>
        <v>0</v>
      </c>
      <c r="Z87" s="299">
        <f>SUMIFS(Skládání!G$11:G$92,Skládání!$B$11:$B$92,B87,Skládání!$C$11:$C$92,C87)+SUMIFS(Skládání!H$11:H$92,Skládání!$B$11:$B$92,B87,Skládání!$C$11:$C$92,C87)+SUMIFS(Skládání!I$11:I$92,Skládání!$B$11:$B$92,B87,Skládání!$C$11:$C$92,C87)</f>
        <v>0</v>
      </c>
    </row>
    <row r="88" spans="1:26" s="89" customFormat="1">
      <c r="B88" s="198"/>
      <c r="C88" s="36"/>
      <c r="D88" s="83"/>
      <c r="E88" s="61"/>
      <c r="F88" s="62"/>
      <c r="G88" s="139"/>
      <c r="H88" s="145"/>
      <c r="I88" s="145"/>
      <c r="J88" s="146"/>
      <c r="K88" s="145"/>
      <c r="L88" s="145"/>
      <c r="M88" s="145"/>
      <c r="N88" s="145"/>
      <c r="O88" s="145"/>
      <c r="P88" s="146"/>
      <c r="Q88" s="113" t="str">
        <f t="shared" si="17"/>
        <v>-</v>
      </c>
      <c r="R88" s="147" t="str">
        <f t="shared" si="13"/>
        <v>-</v>
      </c>
      <c r="S88" s="59" t="str">
        <f t="shared" si="14"/>
        <v>-</v>
      </c>
      <c r="T88" s="148" t="str">
        <f t="shared" si="15"/>
        <v>-</v>
      </c>
      <c r="U88" s="105" t="str">
        <f t="shared" si="16"/>
        <v>-</v>
      </c>
      <c r="V88" s="126" t="str">
        <f t="shared" si="19"/>
        <v>-</v>
      </c>
      <c r="W88" s="301">
        <f t="shared" si="18"/>
        <v>0</v>
      </c>
      <c r="X88" s="299">
        <f>SUMIFS(Čištění!G$11:G$92,Čištění!$B$11:$B$92,B88,Čištění!$C$11:$C$92,C88)+SUMIFS(Čištění!H$11:H$92,Čištění!$B$11:$B$92,B88,Čištění!$C$11:$C$92,C88)+SUMIFS(Čištění!I$11:I$92,Čištění!$B$11:$B$92,B88,Čištění!$C$11:$C$92,C88)</f>
        <v>0</v>
      </c>
      <c r="Y88" s="299">
        <f>SUMIFS(Pískování!G$11:G$92,Pískování!$B$11:$B$92,B88,Pískování!$C$11:$C$92,C88)+SUMIFS(Pískování!H$11:H$92,Pískování!$B$11:$B$92,B88,Pískování!$C$11:$C$92,C88)+SUMIFS(Pískování!I$11:I$92,Pískování!$B$11:$B$92,B88,Pískování!$C$11:$C$92,C88)</f>
        <v>0</v>
      </c>
      <c r="Z88" s="299">
        <f>SUMIFS(Skládání!G$11:G$92,Skládání!$B$11:$B$92,B88,Skládání!$C$11:$C$92,C88)+SUMIFS(Skládání!H$11:H$92,Skládání!$B$11:$B$92,B88,Skládání!$C$11:$C$92,C88)+SUMIFS(Skládání!I$11:I$92,Skládání!$B$11:$B$92,B88,Skládání!$C$11:$C$92,C88)</f>
        <v>0</v>
      </c>
    </row>
    <row r="89" spans="1:26" s="77" customFormat="1">
      <c r="B89" s="198"/>
      <c r="C89" s="36"/>
      <c r="D89" s="83"/>
      <c r="E89" s="61"/>
      <c r="F89" s="62"/>
      <c r="G89" s="139"/>
      <c r="H89" s="145"/>
      <c r="I89" s="145"/>
      <c r="J89" s="146"/>
      <c r="K89" s="145"/>
      <c r="L89" s="145"/>
      <c r="M89" s="145"/>
      <c r="N89" s="145"/>
      <c r="O89" s="145"/>
      <c r="P89" s="146"/>
      <c r="Q89" s="113" t="str">
        <f t="shared" si="17"/>
        <v>-</v>
      </c>
      <c r="R89" s="147" t="str">
        <f t="shared" si="10"/>
        <v>-</v>
      </c>
      <c r="S89" s="59" t="str">
        <f t="shared" si="11"/>
        <v>-</v>
      </c>
      <c r="T89" s="148" t="str">
        <f t="shared" si="12"/>
        <v>-</v>
      </c>
      <c r="U89" s="105" t="str">
        <f t="shared" si="8"/>
        <v>-</v>
      </c>
      <c r="V89" s="126" t="str">
        <f t="shared" si="19"/>
        <v>-</v>
      </c>
      <c r="W89" s="301">
        <f t="shared" si="18"/>
        <v>0</v>
      </c>
      <c r="X89" s="299">
        <f>SUMIFS(Čištění!G$11:G$92,Čištění!$B$11:$B$92,B89,Čištění!$C$11:$C$92,C89)+SUMIFS(Čištění!H$11:H$92,Čištění!$B$11:$B$92,B89,Čištění!$C$11:$C$92,C89)+SUMIFS(Čištění!I$11:I$92,Čištění!$B$11:$B$92,B89,Čištění!$C$11:$C$92,C89)</f>
        <v>0</v>
      </c>
      <c r="Y89" s="299">
        <f>SUMIFS(Pískování!G$11:G$92,Pískování!$B$11:$B$92,B89,Pískování!$C$11:$C$92,C89)+SUMIFS(Pískování!H$11:H$92,Pískování!$B$11:$B$92,B89,Pískování!$C$11:$C$92,C89)+SUMIFS(Pískování!I$11:I$92,Pískování!$B$11:$B$92,B89,Pískování!$C$11:$C$92,C89)</f>
        <v>0</v>
      </c>
      <c r="Z89" s="299">
        <f>SUMIFS(Skládání!G$11:G$92,Skládání!$B$11:$B$92,B89,Skládání!$C$11:$C$92,C89)+SUMIFS(Skládání!H$11:H$92,Skládání!$B$11:$B$92,B89,Skládání!$C$11:$C$92,C89)+SUMIFS(Skládání!I$11:I$92,Skládání!$B$11:$B$92,B89,Skládání!$C$11:$C$92,C89)</f>
        <v>0</v>
      </c>
    </row>
    <row r="90" spans="1:26" s="35" customFormat="1">
      <c r="B90" s="198"/>
      <c r="C90" s="36"/>
      <c r="D90" s="83"/>
      <c r="E90" s="61"/>
      <c r="F90" s="62"/>
      <c r="G90" s="139"/>
      <c r="H90" s="145"/>
      <c r="I90" s="145"/>
      <c r="J90" s="146"/>
      <c r="K90" s="145"/>
      <c r="L90" s="145"/>
      <c r="M90" s="145"/>
      <c r="N90" s="145"/>
      <c r="O90" s="145"/>
      <c r="P90" s="146"/>
      <c r="Q90" s="113" t="str">
        <f t="shared" si="17"/>
        <v>-</v>
      </c>
      <c r="R90" s="147" t="str">
        <f t="shared" si="0"/>
        <v>-</v>
      </c>
      <c r="S90" s="59" t="str">
        <f t="shared" si="1"/>
        <v>-</v>
      </c>
      <c r="T90" s="148" t="str">
        <f t="shared" si="2"/>
        <v>-</v>
      </c>
      <c r="U90" s="105" t="str">
        <f t="shared" ref="U90:U92" si="20">IF(E90&gt;0,TEXT(E90,"mmmm rr"),"-")</f>
        <v>-</v>
      </c>
      <c r="V90" s="126" t="str">
        <f t="shared" si="19"/>
        <v>-</v>
      </c>
      <c r="W90" s="301">
        <f t="shared" si="18"/>
        <v>0</v>
      </c>
      <c r="X90" s="299">
        <f>SUMIFS(Čištění!G$11:G$92,Čištění!$B$11:$B$92,B90,Čištění!$C$11:$C$92,C90)+SUMIFS(Čištění!H$11:H$92,Čištění!$B$11:$B$92,B90,Čištění!$C$11:$C$92,C90)+SUMIFS(Čištění!I$11:I$92,Čištění!$B$11:$B$92,B90,Čištění!$C$11:$C$92,C90)</f>
        <v>0</v>
      </c>
      <c r="Y90" s="299">
        <f>SUMIFS(Pískování!G$11:G$92,Pískování!$B$11:$B$92,B90,Pískování!$C$11:$C$92,C90)+SUMIFS(Pískování!H$11:H$92,Pískování!$B$11:$B$92,B90,Pískování!$C$11:$C$92,C90)+SUMIFS(Pískování!I$11:I$92,Pískování!$B$11:$B$92,B90,Pískování!$C$11:$C$92,C90)</f>
        <v>0</v>
      </c>
      <c r="Z90" s="299">
        <f>SUMIFS(Skládání!G$11:G$92,Skládání!$B$11:$B$92,B90,Skládání!$C$11:$C$92,C90)+SUMIFS(Skládání!H$11:H$92,Skládání!$B$11:$B$92,B90,Skládání!$C$11:$C$92,C90)+SUMIFS(Skládání!I$11:I$92,Skládání!$B$11:$B$92,B90,Skládání!$C$11:$C$92,C90)</f>
        <v>0</v>
      </c>
    </row>
    <row r="91" spans="1:26">
      <c r="B91" s="198"/>
      <c r="C91" s="36"/>
      <c r="D91" s="83"/>
      <c r="E91" s="61"/>
      <c r="F91" s="62"/>
      <c r="G91" s="139"/>
      <c r="H91" s="145"/>
      <c r="I91" s="145"/>
      <c r="J91" s="146"/>
      <c r="K91" s="145"/>
      <c r="L91" s="145"/>
      <c r="M91" s="145"/>
      <c r="N91" s="145"/>
      <c r="O91" s="145"/>
      <c r="P91" s="146"/>
      <c r="Q91" s="113" t="str">
        <f t="shared" si="17"/>
        <v>-</v>
      </c>
      <c r="R91" s="147" t="str">
        <f t="shared" si="0"/>
        <v>-</v>
      </c>
      <c r="S91" s="59" t="str">
        <f t="shared" si="1"/>
        <v>-</v>
      </c>
      <c r="T91" s="148" t="str">
        <f t="shared" si="2"/>
        <v>-</v>
      </c>
      <c r="U91" s="105" t="str">
        <f t="shared" si="20"/>
        <v>-</v>
      </c>
      <c r="V91" s="126" t="str">
        <f>IF(SUM(R91:T91)&gt;0,SUM(R91:T91)*$A$4,"-")</f>
        <v>-</v>
      </c>
      <c r="W91" s="301">
        <f t="shared" si="18"/>
        <v>0</v>
      </c>
      <c r="X91" s="299">
        <f>SUMIFS(Čištění!G$11:G$92,Čištění!$B$11:$B$92,B91,Čištění!$C$11:$C$92,C91)+SUMIFS(Čištění!H$11:H$92,Čištění!$B$11:$B$92,B91,Čištění!$C$11:$C$92,C91)+SUMIFS(Čištění!I$11:I$92,Čištění!$B$11:$B$92,B91,Čištění!$C$11:$C$92,C91)</f>
        <v>0</v>
      </c>
      <c r="Y91" s="299">
        <f>SUMIFS(Pískování!G$11:G$92,Pískování!$B$11:$B$92,B91,Pískování!$C$11:$C$92,C91)+SUMIFS(Pískování!H$11:H$92,Pískování!$B$11:$B$92,B91,Pískování!$C$11:$C$92,C91)+SUMIFS(Pískování!I$11:I$92,Pískování!$B$11:$B$92,B91,Pískování!$C$11:$C$92,C91)</f>
        <v>0</v>
      </c>
      <c r="Z91" s="299">
        <f>SUMIFS(Skládání!G$11:G$92,Skládání!$B$11:$B$92,B91,Skládání!$C$11:$C$92,C91)+SUMIFS(Skládání!H$11:H$92,Skládání!$B$11:$B$92,B91,Skládání!$C$11:$C$92,C91)+SUMIFS(Skládání!I$11:I$92,Skládání!$B$11:$B$92,B91,Skládání!$C$11:$C$92,C91)</f>
        <v>0</v>
      </c>
    </row>
    <row r="92" spans="1:26" ht="14.25" customHeight="1" thickBot="1">
      <c r="B92" s="198"/>
      <c r="C92" s="15"/>
      <c r="D92" s="45"/>
      <c r="E92" s="34"/>
      <c r="F92" s="13"/>
      <c r="G92" s="140"/>
      <c r="H92" s="102"/>
      <c r="I92" s="102"/>
      <c r="J92" s="149"/>
      <c r="K92" s="102"/>
      <c r="L92" s="102"/>
      <c r="M92" s="102"/>
      <c r="N92" s="102"/>
      <c r="O92" s="102"/>
      <c r="P92" s="149"/>
      <c r="Q92" s="114" t="str">
        <f t="shared" si="17"/>
        <v>-</v>
      </c>
      <c r="R92" s="150" t="str">
        <f t="shared" si="0"/>
        <v>-</v>
      </c>
      <c r="S92" s="102" t="str">
        <f t="shared" si="1"/>
        <v>-</v>
      </c>
      <c r="T92" s="149" t="str">
        <f t="shared" si="2"/>
        <v>-</v>
      </c>
      <c r="U92" s="106" t="str">
        <f t="shared" si="20"/>
        <v>-</v>
      </c>
      <c r="V92" s="127" t="str">
        <f>IF(SUM(R92:T92)&gt;0,SUM(R92:T92)*$A$4,"-")</f>
        <v>-</v>
      </c>
      <c r="W92" s="301">
        <f t="shared" si="18"/>
        <v>0</v>
      </c>
      <c r="X92" s="299">
        <f>SUMIFS(Čištění!G$11:G$92,Čištění!$B$11:$B$92,B92,Čištění!$C$11:$C$92,C92)+SUMIFS(Čištění!H$11:H$92,Čištění!$B$11:$B$92,B92,Čištění!$C$11:$C$92,C92)+SUMIFS(Čištění!I$11:I$92,Čištění!$B$11:$B$92,B92,Čištění!$C$11:$C$92,C92)</f>
        <v>0</v>
      </c>
      <c r="Y92" s="299">
        <f>SUMIFS(Pískování!G$11:G$92,Pískování!$B$11:$B$92,B92,Pískování!$C$11:$C$92,C92)+SUMIFS(Pískování!H$11:H$92,Pískování!$B$11:$B$92,B92,Pískování!$C$11:$C$92,C92)+SUMIFS(Pískování!I$11:I$92,Pískování!$B$11:$B$92,B92,Pískování!$C$11:$C$92,C92)</f>
        <v>0</v>
      </c>
      <c r="Z92" s="299">
        <f>SUMIFS(Skládání!G$11:G$92,Skládání!$B$11:$B$92,B92,Skládání!$C$11:$C$92,C92)+SUMIFS(Skládání!H$11:H$92,Skládání!$B$11:$B$92,B92,Skládání!$C$11:$C$92,C92)+SUMIFS(Skládání!I$11:I$92,Skládání!$B$11:$B$92,B92,Skládání!$C$11:$C$92,C92)</f>
        <v>0</v>
      </c>
    </row>
    <row r="93" spans="1:26" s="20" customFormat="1" ht="14.25" customHeight="1">
      <c r="A93" s="22"/>
      <c r="B93" s="26"/>
      <c r="C93" s="40"/>
      <c r="D93" s="15"/>
      <c r="F93" s="35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30"/>
      <c r="S93" s="30"/>
      <c r="T93" s="30"/>
    </row>
    <row r="94" spans="1:26" ht="35.25" customHeight="1" thickBot="1">
      <c r="G94" s="2"/>
      <c r="K94" s="3"/>
      <c r="L94" s="3"/>
      <c r="M94" s="3"/>
      <c r="N94" s="3"/>
      <c r="O94" s="3"/>
      <c r="P94" s="3"/>
      <c r="Q94" s="3"/>
      <c r="V94" s="2"/>
    </row>
    <row r="95" spans="1:26" ht="47.25" customHeight="1" thickBot="1">
      <c r="A95" s="68"/>
      <c r="B95" s="6"/>
      <c r="C95" s="6"/>
      <c r="D95" s="5" t="s">
        <v>3</v>
      </c>
      <c r="E95" s="5"/>
      <c r="F95" s="5" t="str">
        <f>F10</f>
        <v>číslo pracovníka</v>
      </c>
      <c r="G95" s="5" t="s">
        <v>30</v>
      </c>
      <c r="H95" s="5"/>
      <c r="I95" s="5"/>
      <c r="J95" s="5"/>
      <c r="K95" s="174" t="str">
        <f t="shared" ref="K95:P95" si="21">K10</f>
        <v>rozjezd čištění      1</v>
      </c>
      <c r="L95" s="174" t="str">
        <f t="shared" si="21"/>
        <v>děravé bubliny 2</v>
      </c>
      <c r="M95" s="174" t="str">
        <f t="shared" si="21"/>
        <v>špinavé    skvrny      3</v>
      </c>
      <c r="N95" s="174" t="str">
        <f t="shared" si="21"/>
        <v>vyštíplé zatržené        4</v>
      </c>
      <c r="O95" s="174" t="str">
        <f t="shared" si="21"/>
        <v>prasklin                                           5</v>
      </c>
      <c r="P95" s="174" t="str">
        <f t="shared" si="21"/>
        <v>ostatní        6</v>
      </c>
      <c r="Q95" s="174"/>
      <c r="R95" s="7" t="str">
        <f>R10</f>
        <v>Dobré</v>
      </c>
      <c r="S95" s="96" t="str">
        <f>S10</f>
        <v xml:space="preserve">Zmetky </v>
      </c>
      <c r="T95" s="93" t="str">
        <f>T10</f>
        <v xml:space="preserve">Opravitelné </v>
      </c>
      <c r="U95" s="5" t="s">
        <v>2</v>
      </c>
      <c r="V95" s="5" t="s">
        <v>15</v>
      </c>
      <c r="W95" s="104" t="s">
        <v>31</v>
      </c>
    </row>
    <row r="96" spans="1:26">
      <c r="A96" s="67">
        <v>1</v>
      </c>
      <c r="B96" s="12"/>
      <c r="C96" s="12"/>
      <c r="D96" s="12">
        <f>IF(Shrnutí!$E$5&gt;0,COUNTIFS($F$11:$F$92,$F96,$C$11:$C$92,Shrnutí!$E$5,$G$11:$G$92,"&gt;"&amp;0),IF(Shrnutí!$F$5&gt;0,COUNTIFS($F$11:$F$92,$F96,$U$11:$U$92,Shrnutí!$F$5,$G$11:$G$92,"&gt;"&amp;0),COUNTIFS($F$11:$F$92,F96,$G$11:$G$92,"&gt;"&amp;0)-(COUNTIFS($F$11:$F$92,$F96,$E$11:$E$92,"&lt;"&amp;Shrnutí!$G$5,$G$11:$G$92,"&gt;"&amp;0)+COUNTIFS($F$11:$F$92,$F96,$E$11:$E$92,"&gt;"&amp;Shrnutí!$H$5,$G$11:$G$92,"&gt;"&amp;0))))</f>
        <v>1</v>
      </c>
      <c r="E96" s="12"/>
      <c r="F96" s="12">
        <v>7</v>
      </c>
      <c r="G96" s="12" t="s">
        <v>71</v>
      </c>
      <c r="H96" s="155"/>
      <c r="I96" s="155"/>
      <c r="J96" s="155">
        <f>IF(D96=0," ",(IF(Shrnutí!$E$5&gt;0,SUMIFS(K$11:K$92,$C$11:$C$92,Shrnutí!$E$5,$F$11:$F$92,$F96),IF(Shrnutí!$F$5&gt;0,SUMIFS(K$11:K$92,$U$11:$U$92,Shrnutí!$F$5,$F$11:$F$92,$F96),SUMIFS(K$11:K$92,$G$11:$G$92,"&gt;0",$F$11:$F$92,$F96))))/$D96-(SUMIFS(K$11:K$92,$G$11:$G$92,"&lt;"&amp;Shrnutí!$G$5,$F$11:$F$92,$F96)+SUMIFS(K$11:K$92,$G$11:$G$92,"&gt;"&amp;Shrnutí!$H$5,$F$11:$F$92,$F96)))</f>
        <v>0</v>
      </c>
      <c r="K96" s="155">
        <f>IF($D96=0," ",(IF(Shrnutí!$E$5&gt;0,SUMIFS(K$11:K$92,$C$11:$C$92,Shrnutí!$E$5,$F$11:$F$92,$F96),IF(Shrnutí!$F$5&gt;0,SUMIFS(K$11:K$92,$U$11:$U$92,Shrnutí!$F$5,$F$11:$F$92,$F96),SUMIFS(K$11:K$92,$G$11:$G$92,"&gt;0",$F$11:$F$92,$F96))))/$D96-(SUMIFS(K$11:K$92,$G$11:$G$92,"&lt;"&amp;Shrnutí!$G$5,$F$11:$F$92,$F96)+SUMIFS(K$11:K$92,$G$11:$G$92,"&gt;"&amp;Shrnutí!$H$5,$F$11:$F$92,$F96)))</f>
        <v>0</v>
      </c>
      <c r="L96" s="155">
        <f>IF($D96=0," ",(IF(Shrnutí!$E$5&gt;0,SUMIFS(L$11:L$92,$C$11:$C$92,Shrnutí!$E$5,$F$11:$F$92,$F96),IF(Shrnutí!$F$5&gt;0,SUMIFS(L$11:L$92,$U$11:$U$92,Shrnutí!$F$5,$F$11:$F$92,$F96),SUMIFS(L$11:L$92,$G$11:$G$92,"&gt;0",$F$11:$F$92,$F96))))/$D96-(SUMIFS(L$11:L$92,$G$11:$G$92,"&lt;"&amp;Shrnutí!$G$5,$F$11:$F$92,$F96)+SUMIFS(L$11:L$92,$G$11:$G$92,"&gt;"&amp;Shrnutí!$H$5,$F$11:$F$92,$F96)))</f>
        <v>0</v>
      </c>
      <c r="M96" s="155">
        <f>IF($D96=0," ",(IF(Shrnutí!$E$5&gt;0,SUMIFS(M$11:M$92,$C$11:$C$92,Shrnutí!$E$5,$F$11:$F$92,$F96),IF(Shrnutí!$F$5&gt;0,SUMIFS(M$11:M$92,$U$11:$U$92,Shrnutí!$F$5,$F$11:$F$92,$F96),SUMIFS(M$11:M$92,$G$11:$G$92,"&gt;0",$F$11:$F$92,$F96))))/$D96-(SUMIFS(M$11:M$92,$G$11:$G$92,"&lt;"&amp;Shrnutí!$G$5,$F$11:$F$92,$F96)+SUMIFS(M$11:M$92,$G$11:$G$92,"&gt;"&amp;Shrnutí!$H$5,$F$11:$F$92,$F96)))</f>
        <v>0</v>
      </c>
      <c r="N96" s="155">
        <f>IF($D96=0," ",(IF(Shrnutí!$E$5&gt;0,SUMIFS(N$11:N$92,$C$11:$C$92,Shrnutí!$E$5,$F$11:$F$92,$F96),IF(Shrnutí!$F$5&gt;0,SUMIFS(N$11:N$92,$U$11:$U$92,Shrnutí!$F$5,$F$11:$F$92,$F96),SUMIFS(N$11:N$92,$G$11:$G$92,"&gt;0",$F$11:$F$92,$F96))))/$D96-(SUMIFS(N$11:N$92,$G$11:$G$92,"&lt;"&amp;Shrnutí!$G$5,$F$11:$F$92,$F96)+SUMIFS(N$11:N$92,$G$11:$G$92,"&gt;"&amp;Shrnutí!$H$5,$F$11:$F$92,$F96)))</f>
        <v>0</v>
      </c>
      <c r="O96" s="155">
        <f>IF($D96=0," ",(IF(Shrnutí!$E$5&gt;0,SUMIFS(O$11:O$92,$C$11:$C$92,Shrnutí!$E$5,$F$11:$F$92,$F96),IF(Shrnutí!$F$5&gt;0,SUMIFS(O$11:O$92,$U$11:$U$92,Shrnutí!$F$5,$F$11:$F$92,$F96),SUMIFS(O$11:O$92,$G$11:$G$92,"&gt;0",$F$11:$F$92,$F96))))/$D96-(SUMIFS(O$11:O$92,$G$11:$G$92,"&lt;"&amp;Shrnutí!$G$5,$F$11:$F$92,$F96)+SUMIFS(O$11:O$92,$G$11:$G$92,"&gt;"&amp;Shrnutí!$H$5,$F$11:$F$92,$F96)))</f>
        <v>0</v>
      </c>
      <c r="P96" s="155">
        <f>IF($D96=0," ",(IF(Shrnutí!$E$5&gt;0,SUMIFS(P$11:P$92,$C$11:$C$92,Shrnutí!$E$5,$F$11:$F$92,$F96),IF(Shrnutí!$F$5&gt;0,SUMIFS(P$11:P$92,$U$11:$U$92,Shrnutí!$F$5,$F$11:$F$92,$F96),SUMIFS(P$11:P$92,$G$11:$G$92,"&gt;0",$F$11:$F$92,$F96))))/$D96-(SUMIFS(P$11:P$92,$G$11:$G$92,"&lt;"&amp;Shrnutí!$G$5,$F$11:$F$92,$F96)+SUMIFS(P$11:P$92,$G$11:$G$92,"&gt;"&amp;Shrnutí!$H$5,$F$11:$F$92,$F96)))</f>
        <v>0</v>
      </c>
      <c r="Q96" s="155"/>
      <c r="R96" s="155">
        <f>IF($D96=0," ",(IF(Shrnutí!$E$5&gt;0,SUMIFS(R$11:R$92,$C$11:$C$92,Shrnutí!$E$5,$F$11:$F$92,$F96),IF(Shrnutí!$F$5&gt;0,SUMIFS(R$11:R$92,$U$11:$U$92,Shrnutí!$F$5,$F$11:$F$92,$F96),SUMIFS(R$11:R$92,$G$11:$G$92,"&gt;0",$F$11:$F$92,$F96))))/$D96-(SUMIFS(R$11:R$92,$G$11:$G$92,"&lt;"&amp;Shrnutí!$G$5,$F$11:$F$92,$F96)+SUMIFS(R$11:R$92,$G$11:$G$92,"&gt;"&amp;Shrnutí!$H$5,$F$11:$F$92,$F96)))</f>
        <v>7</v>
      </c>
      <c r="S96" s="155">
        <f>IF($D96=0," ",(IF(Shrnutí!$E$5&gt;0,SUMIFS(S$11:S$92,$C$11:$C$92,Shrnutí!$E$5,$F$11:$F$92,$F96),IF(Shrnutí!$F$5&gt;0,SUMIFS(S$11:S$92,$U$11:$U$92,Shrnutí!$F$5,$F$11:$F$92,$F96),SUMIFS(S$11:S$92,$G$11:$G$92,"&gt;0",$F$11:$F$92,$F96))))/$D96-(SUMIFS(S$11:S$92,$G$11:$G$92,"&lt;"&amp;Shrnutí!$G$5,$F$11:$F$92,$F96)+SUMIFS(S$11:S$92,$G$11:$G$92,"&gt;"&amp;Shrnutí!$H$5,$F$11:$F$92,$F96)))</f>
        <v>2.5</v>
      </c>
      <c r="T96" s="155">
        <f>IF($D96=0," ",(IF(Shrnutí!$E$5&gt;0,SUMIFS(T$11:T$92,$C$11:$C$92,Shrnutí!$E$5,$F$11:$F$92,$F96),IF(Shrnutí!$F$5&gt;0,SUMIFS(T$11:T$92,$U$11:$U$92,Shrnutí!$F$5,$F$11:$F$92,$F96),SUMIFS(T$11:T$92,$G$11:$G$92,"&gt;0",$F$11:$F$92,$F96))))/$D96-(SUMIFS(T$11:T$92,$G$11:$G$92,"&lt;"&amp;Shrnutí!$G$5,$F$11:$F$92,$F96)+SUMIFS(T$11:T$92,$G$11:$G$92,"&gt;"&amp;Shrnutí!$H$5,$F$11:$F$92,$F96)))</f>
        <v>0</v>
      </c>
      <c r="U96" s="151">
        <v>7.5</v>
      </c>
      <c r="V96" s="59">
        <f t="shared" ref="V96:V98" si="22">IF($D96=0," ",(R96+S96)*U96)</f>
        <v>71.25</v>
      </c>
      <c r="W96" s="148">
        <f t="shared" ref="W96:W113" si="23">$E$4/$A$4</f>
        <v>0.66666666666666663</v>
      </c>
    </row>
    <row r="97" spans="1:23">
      <c r="A97" s="103">
        <v>2</v>
      </c>
      <c r="B97" s="12"/>
      <c r="C97" s="12"/>
      <c r="D97" s="12">
        <f>IF(Shrnutí!$E$5&gt;0,COUNTIFS($F$11:$F$92,$F97,$C$11:$C$92,Shrnutí!$E$5,$G$11:$G$92,"&gt;"&amp;0),IF(Shrnutí!$F$5&gt;0,COUNTIFS($F$11:$F$92,$F97,$U$11:$U$92,Shrnutí!$F$5,$G$11:$G$92,"&gt;"&amp;0),COUNTIFS($F$11:$F$92,F97,$G$11:$G$92,"&gt;"&amp;0)-(COUNTIFS($F$11:$F$92,$F97,$E$11:$E$92,"&lt;"&amp;Shrnutí!$G$5,$G$11:$G$92,"&gt;"&amp;0)+COUNTIFS($F$11:$F$92,$F97,$E$11:$E$92,"&gt;"&amp;Shrnutí!$H$5,$G$11:$G$92,"&gt;"&amp;0))))</f>
        <v>0</v>
      </c>
      <c r="E97" s="12"/>
      <c r="F97" s="12">
        <v>17</v>
      </c>
      <c r="G97" s="12"/>
      <c r="H97" s="155"/>
      <c r="I97" s="155"/>
      <c r="J97" s="155"/>
      <c r="K97" s="155" t="str">
        <f>IF($D97=0," ",(IF(Shrnutí!$E$5&gt;0,SUMIFS(K$11:K$92,$C$11:$C$92,Shrnutí!$E$5,$F$11:$F$92,$F97),IF(Shrnutí!$F$5&gt;0,SUMIFS(K$11:K$92,$U$11:$U$92,Shrnutí!$F$5,$F$11:$F$92,$F97),SUMIFS(K$11:K$92,$G$11:$G$92,"&gt;0",$F$11:$F$92,$F97))))/$D97-(SUMIFS(K$11:K$92,$G$11:$G$92,"&lt;"&amp;Shrnutí!$G$5,$F$11:$F$92,$F97)+SUMIFS(K$11:K$92,$G$11:$G$92,"&gt;"&amp;Shrnutí!$H$5,$F$11:$F$92,$F97)))</f>
        <v xml:space="preserve"> </v>
      </c>
      <c r="L97" s="155" t="str">
        <f>IF($D97=0," ",(IF(Shrnutí!$E$5&gt;0,SUMIFS(L$11:L$92,$C$11:$C$92,Shrnutí!$E$5,$F$11:$F$92,$F97),IF(Shrnutí!$F$5&gt;0,SUMIFS(L$11:L$92,$U$11:$U$92,Shrnutí!$F$5,$F$11:$F$92,$F97),SUMIFS(L$11:L$92,$G$11:$G$92,"&gt;0",$F$11:$F$92,$F97))))/$D97-(SUMIFS(L$11:L$92,$G$11:$G$92,"&lt;"&amp;Shrnutí!$G$5,$F$11:$F$92,$F97)+SUMIFS(L$11:L$92,$G$11:$G$92,"&gt;"&amp;Shrnutí!$H$5,$F$11:$F$92,$F97)))</f>
        <v xml:space="preserve"> </v>
      </c>
      <c r="M97" s="155" t="str">
        <f>IF($D97=0," ",(IF(Shrnutí!$E$5&gt;0,SUMIFS(M$11:M$92,$C$11:$C$92,Shrnutí!$E$5,$F$11:$F$92,$F97),IF(Shrnutí!$F$5&gt;0,SUMIFS(M$11:M$92,$U$11:$U$92,Shrnutí!$F$5,$F$11:$F$92,$F97),SUMIFS(M$11:M$92,$G$11:$G$92,"&gt;0",$F$11:$F$92,$F97))))/$D97-(SUMIFS(M$11:M$92,$G$11:$G$92,"&lt;"&amp;Shrnutí!$G$5,$F$11:$F$92,$F97)+SUMIFS(M$11:M$92,$G$11:$G$92,"&gt;"&amp;Shrnutí!$H$5,$F$11:$F$92,$F97)))</f>
        <v xml:space="preserve"> </v>
      </c>
      <c r="N97" s="155" t="str">
        <f>IF($D97=0," ",(IF(Shrnutí!$E$5&gt;0,SUMIFS(N$11:N$92,$C$11:$C$92,Shrnutí!$E$5,$F$11:$F$92,$F97),IF(Shrnutí!$F$5&gt;0,SUMIFS(N$11:N$92,$U$11:$U$92,Shrnutí!$F$5,$F$11:$F$92,$F97),SUMIFS(N$11:N$92,$G$11:$G$92,"&gt;0",$F$11:$F$92,$F97))))/$D97-(SUMIFS(N$11:N$92,$G$11:$G$92,"&lt;"&amp;Shrnutí!$G$5,$F$11:$F$92,$F97)+SUMIFS(N$11:N$92,$G$11:$G$92,"&gt;"&amp;Shrnutí!$H$5,$F$11:$F$92,$F97)))</f>
        <v xml:space="preserve"> </v>
      </c>
      <c r="O97" s="155" t="str">
        <f>IF($D97=0," ",(IF(Shrnutí!$E$5&gt;0,SUMIFS(O$11:O$92,$C$11:$C$92,Shrnutí!$E$5,$F$11:$F$92,$F97),IF(Shrnutí!$F$5&gt;0,SUMIFS(O$11:O$92,$U$11:$U$92,Shrnutí!$F$5,$F$11:$F$92,$F97),SUMIFS(O$11:O$92,$G$11:$G$92,"&gt;0",$F$11:$F$92,$F97))))/$D97-(SUMIFS(O$11:O$92,$G$11:$G$92,"&lt;"&amp;Shrnutí!$G$5,$F$11:$F$92,$F97)+SUMIFS(O$11:O$92,$G$11:$G$92,"&gt;"&amp;Shrnutí!$H$5,$F$11:$F$92,$F97)))</f>
        <v xml:space="preserve"> </v>
      </c>
      <c r="P97" s="155" t="str">
        <f>IF($D97=0," ",(IF(Shrnutí!$E$5&gt;0,SUMIFS(P$11:P$92,$C$11:$C$92,Shrnutí!$E$5,$F$11:$F$92,$F97),IF(Shrnutí!$F$5&gt;0,SUMIFS(P$11:P$92,$U$11:$U$92,Shrnutí!$F$5,$F$11:$F$92,$F97),SUMIFS(P$11:P$92,$G$11:$G$92,"&gt;0",$F$11:$F$92,$F97))))/$D97-(SUMIFS(P$11:P$92,$G$11:$G$92,"&lt;"&amp;Shrnutí!$G$5,$F$11:$F$92,$F97)+SUMIFS(P$11:P$92,$G$11:$G$92,"&gt;"&amp;Shrnutí!$H$5,$F$11:$F$92,$F97)))</f>
        <v xml:space="preserve"> </v>
      </c>
      <c r="Q97" s="155"/>
      <c r="R97" s="155" t="str">
        <f>IF($D97=0," ",(IF(Shrnutí!$E$5&gt;0,SUMIFS(R$11:R$92,$C$11:$C$92,Shrnutí!$E$5,$F$11:$F$92,$F97),IF(Shrnutí!$F$5&gt;0,SUMIFS(R$11:R$92,$U$11:$U$92,Shrnutí!$F$5,$F$11:$F$92,$F97),SUMIFS(R$11:R$92,$G$11:$G$92,"&gt;0",$F$11:$F$92,$F97))))/$D97-(SUMIFS(R$11:R$92,$G$11:$G$92,"&lt;"&amp;Shrnutí!$G$5,$F$11:$F$92,$F97)+SUMIFS(R$11:R$92,$G$11:$G$92,"&gt;"&amp;Shrnutí!$H$5,$F$11:$F$92,$F97)))</f>
        <v xml:space="preserve"> </v>
      </c>
      <c r="S97" s="155" t="str">
        <f>IF($D97=0," ",(IF(Shrnutí!$E$5&gt;0,SUMIFS(S$11:S$92,$C$11:$C$92,Shrnutí!$E$5,$F$11:$F$92,$F97),IF(Shrnutí!$F$5&gt;0,SUMIFS(S$11:S$92,$U$11:$U$92,Shrnutí!$F$5,$F$11:$F$92,$F97),SUMIFS(S$11:S$92,$G$11:$G$92,"&gt;0",$F$11:$F$92,$F97))))/$D97-(SUMIFS(S$11:S$92,$G$11:$G$92,"&lt;"&amp;Shrnutí!$G$5,$F$11:$F$92,$F97)+SUMIFS(S$11:S$92,$G$11:$G$92,"&gt;"&amp;Shrnutí!$H$5,$F$11:$F$92,$F97)))</f>
        <v xml:space="preserve"> </v>
      </c>
      <c r="T97" s="155" t="str">
        <f>IF($D97=0," ",(IF(Shrnutí!$E$5&gt;0,SUMIFS(T$11:T$92,$C$11:$C$92,Shrnutí!$E$5,$F$11:$F$92,$F97),IF(Shrnutí!$F$5&gt;0,SUMIFS(T$11:T$92,$U$11:$U$92,Shrnutí!$F$5,$F$11:$F$92,$F97),SUMIFS(T$11:T$92,$G$11:$G$92,"&gt;0",$F$11:$F$92,$F97))))/$D97-(SUMIFS(T$11:T$92,$G$11:$G$92,"&lt;"&amp;Shrnutí!$G$5,$F$11:$F$92,$F97)+SUMIFS(T$11:T$92,$G$11:$G$92,"&gt;"&amp;Shrnutí!$H$5,$F$11:$F$92,$F97)))</f>
        <v xml:space="preserve"> </v>
      </c>
      <c r="U97" s="151">
        <v>7.5</v>
      </c>
      <c r="V97" s="59" t="str">
        <f t="shared" si="22"/>
        <v xml:space="preserve"> </v>
      </c>
      <c r="W97" s="148">
        <f t="shared" si="23"/>
        <v>0.66666666666666663</v>
      </c>
    </row>
    <row r="98" spans="1:23">
      <c r="A98" s="103">
        <v>3</v>
      </c>
      <c r="B98" s="12"/>
      <c r="C98" s="12"/>
      <c r="D98" s="12">
        <f>IF(Shrnutí!$E$5&gt;0,COUNTIFS($F$11:$F$92,$F98,$C$11:$C$92,Shrnutí!$E$5,$G$11:$G$92,"&gt;"&amp;0),IF(Shrnutí!$F$5&gt;0,COUNTIFS($F$11:$F$92,$F98,$U$11:$U$92,Shrnutí!$F$5,$G$11:$G$92,"&gt;"&amp;0),COUNTIFS($F$11:$F$92,F98,$G$11:$G$92,"&gt;"&amp;0)-(COUNTIFS($F$11:$F$92,$F98,$E$11:$E$92,"&lt;"&amp;Shrnutí!$G$5,$G$11:$G$92,"&gt;"&amp;0)+COUNTIFS($F$11:$F$92,$F98,$E$11:$E$92,"&gt;"&amp;Shrnutí!$H$5,$G$11:$G$92,"&gt;"&amp;0))))</f>
        <v>0</v>
      </c>
      <c r="E98" s="12"/>
      <c r="F98" s="12">
        <v>32</v>
      </c>
      <c r="G98" s="12"/>
      <c r="H98" s="155"/>
      <c r="I98" s="155"/>
      <c r="J98" s="155"/>
      <c r="K98" s="155" t="str">
        <f>IF($D98=0," ",(IF(Shrnutí!$E$5&gt;0,SUMIFS(K$11:K$92,$C$11:$C$92,Shrnutí!$E$5,$F$11:$F$92,$F98),IF(Shrnutí!$F$5&gt;0,SUMIFS(K$11:K$92,$U$11:$U$92,Shrnutí!$F$5,$F$11:$F$92,$F98),SUMIFS(K$11:K$92,$G$11:$G$92,"&gt;0",$F$11:$F$92,$F98))))/$D98-(SUMIFS(K$11:K$92,$G$11:$G$92,"&lt;"&amp;Shrnutí!$G$5,$F$11:$F$92,$F98)+SUMIFS(K$11:K$92,$G$11:$G$92,"&gt;"&amp;Shrnutí!$H$5,$F$11:$F$92,$F98)))</f>
        <v xml:space="preserve"> </v>
      </c>
      <c r="L98" s="155" t="str">
        <f>IF($D98=0," ",(IF(Shrnutí!$E$5&gt;0,SUMIFS(L$11:L$92,$C$11:$C$92,Shrnutí!$E$5,$F$11:$F$92,$F98),IF(Shrnutí!$F$5&gt;0,SUMIFS(L$11:L$92,$U$11:$U$92,Shrnutí!$F$5,$F$11:$F$92,$F98),SUMIFS(L$11:L$92,$G$11:$G$92,"&gt;0",$F$11:$F$92,$F98))))/$D98-(SUMIFS(L$11:L$92,$G$11:$G$92,"&lt;"&amp;Shrnutí!$G$5,$F$11:$F$92,$F98)+SUMIFS(L$11:L$92,$G$11:$G$92,"&gt;"&amp;Shrnutí!$H$5,$F$11:$F$92,$F98)))</f>
        <v xml:space="preserve"> </v>
      </c>
      <c r="M98" s="155" t="str">
        <f>IF($D98=0," ",(IF(Shrnutí!$E$5&gt;0,SUMIFS(M$11:M$92,$C$11:$C$92,Shrnutí!$E$5,$F$11:$F$92,$F98),IF(Shrnutí!$F$5&gt;0,SUMIFS(M$11:M$92,$U$11:$U$92,Shrnutí!$F$5,$F$11:$F$92,$F98),SUMIFS(M$11:M$92,$G$11:$G$92,"&gt;0",$F$11:$F$92,$F98))))/$D98-(SUMIFS(M$11:M$92,$G$11:$G$92,"&lt;"&amp;Shrnutí!$G$5,$F$11:$F$92,$F98)+SUMIFS(M$11:M$92,$G$11:$G$92,"&gt;"&amp;Shrnutí!$H$5,$F$11:$F$92,$F98)))</f>
        <v xml:space="preserve"> </v>
      </c>
      <c r="N98" s="155" t="str">
        <f>IF($D98=0," ",(IF(Shrnutí!$E$5&gt;0,SUMIFS(N$11:N$92,$C$11:$C$92,Shrnutí!$E$5,$F$11:$F$92,$F98),IF(Shrnutí!$F$5&gt;0,SUMIFS(N$11:N$92,$U$11:$U$92,Shrnutí!$F$5,$F$11:$F$92,$F98),SUMIFS(N$11:N$92,$G$11:$G$92,"&gt;0",$F$11:$F$92,$F98))))/$D98-(SUMIFS(N$11:N$92,$G$11:$G$92,"&lt;"&amp;Shrnutí!$G$5,$F$11:$F$92,$F98)+SUMIFS(N$11:N$92,$G$11:$G$92,"&gt;"&amp;Shrnutí!$H$5,$F$11:$F$92,$F98)))</f>
        <v xml:space="preserve"> </v>
      </c>
      <c r="O98" s="155" t="str">
        <f>IF($D98=0," ",(IF(Shrnutí!$E$5&gt;0,SUMIFS(O$11:O$92,$C$11:$C$92,Shrnutí!$E$5,$F$11:$F$92,$F98),IF(Shrnutí!$F$5&gt;0,SUMIFS(O$11:O$92,$U$11:$U$92,Shrnutí!$F$5,$F$11:$F$92,$F98),SUMIFS(O$11:O$92,$G$11:$G$92,"&gt;0",$F$11:$F$92,$F98))))/$D98-(SUMIFS(O$11:O$92,$G$11:$G$92,"&lt;"&amp;Shrnutí!$G$5,$F$11:$F$92,$F98)+SUMIFS(O$11:O$92,$G$11:$G$92,"&gt;"&amp;Shrnutí!$H$5,$F$11:$F$92,$F98)))</f>
        <v xml:space="preserve"> </v>
      </c>
      <c r="P98" s="155" t="str">
        <f>IF($D98=0," ",(IF(Shrnutí!$E$5&gt;0,SUMIFS(P$11:P$92,$C$11:$C$92,Shrnutí!$E$5,$F$11:$F$92,$F98),IF(Shrnutí!$F$5&gt;0,SUMIFS(P$11:P$92,$U$11:$U$92,Shrnutí!$F$5,$F$11:$F$92,$F98),SUMIFS(P$11:P$92,$G$11:$G$92,"&gt;0",$F$11:$F$92,$F98))))/$D98-(SUMIFS(P$11:P$92,$G$11:$G$92,"&lt;"&amp;Shrnutí!$G$5,$F$11:$F$92,$F98)+SUMIFS(P$11:P$92,$G$11:$G$92,"&gt;"&amp;Shrnutí!$H$5,$F$11:$F$92,$F98)))</f>
        <v xml:space="preserve"> </v>
      </c>
      <c r="Q98" s="155"/>
      <c r="R98" s="155" t="str">
        <f>IF($D98=0," ",(IF(Shrnutí!$E$5&gt;0,SUMIFS(R$11:R$92,$C$11:$C$92,Shrnutí!$E$5,$F$11:$F$92,$F98),IF(Shrnutí!$F$5&gt;0,SUMIFS(R$11:R$92,$U$11:$U$92,Shrnutí!$F$5,$F$11:$F$92,$F98),SUMIFS(R$11:R$92,$G$11:$G$92,"&gt;0",$F$11:$F$92,$F98))))/$D98-(SUMIFS(R$11:R$92,$G$11:$G$92,"&lt;"&amp;Shrnutí!$G$5,$F$11:$F$92,$F98)+SUMIFS(R$11:R$92,$G$11:$G$92,"&gt;"&amp;Shrnutí!$H$5,$F$11:$F$92,$F98)))</f>
        <v xml:space="preserve"> </v>
      </c>
      <c r="S98" s="155" t="str">
        <f>IF($D98=0," ",(IF(Shrnutí!$E$5&gt;0,SUMIFS(S$11:S$92,$C$11:$C$92,Shrnutí!$E$5,$F$11:$F$92,$F98),IF(Shrnutí!$F$5&gt;0,SUMIFS(S$11:S$92,$U$11:$U$92,Shrnutí!$F$5,$F$11:$F$92,$F98),SUMIFS(S$11:S$92,$G$11:$G$92,"&gt;0",$F$11:$F$92,$F98))))/$D98-(SUMIFS(S$11:S$92,$G$11:$G$92,"&lt;"&amp;Shrnutí!$G$5,$F$11:$F$92,$F98)+SUMIFS(S$11:S$92,$G$11:$G$92,"&gt;"&amp;Shrnutí!$H$5,$F$11:$F$92,$F98)))</f>
        <v xml:space="preserve"> </v>
      </c>
      <c r="T98" s="155" t="str">
        <f>IF($D98=0," ",(IF(Shrnutí!$E$5&gt;0,SUMIFS(T$11:T$92,$C$11:$C$92,Shrnutí!$E$5,$F$11:$F$92,$F98),IF(Shrnutí!$F$5&gt;0,SUMIFS(T$11:T$92,$U$11:$U$92,Shrnutí!$F$5,$F$11:$F$92,$F98),SUMIFS(T$11:T$92,$G$11:$G$92,"&gt;0",$F$11:$F$92,$F98))))/$D98-(SUMIFS(T$11:T$92,$G$11:$G$92,"&lt;"&amp;Shrnutí!$G$5,$F$11:$F$92,$F98)+SUMIFS(T$11:T$92,$G$11:$G$92,"&gt;"&amp;Shrnutí!$H$5,$F$11:$F$92,$F98)))</f>
        <v xml:space="preserve"> </v>
      </c>
      <c r="U98" s="151">
        <v>7.5</v>
      </c>
      <c r="V98" s="59" t="str">
        <f t="shared" si="22"/>
        <v xml:space="preserve"> </v>
      </c>
      <c r="W98" s="148">
        <f t="shared" si="23"/>
        <v>0.66666666666666663</v>
      </c>
    </row>
    <row r="99" spans="1:23">
      <c r="A99" s="103">
        <v>4</v>
      </c>
      <c r="B99" s="12"/>
      <c r="C99" s="12"/>
      <c r="D99" s="12">
        <f>IF(Shrnutí!$E$5&gt;0,COUNTIFS($F$11:$F$92,$F99,$C$11:$C$92,Shrnutí!$E$5,$G$11:$G$92,"&gt;"&amp;0),IF(Shrnutí!$F$5&gt;0,COUNTIFS($F$11:$F$92,$F99,$U$11:$U$92,Shrnutí!$F$5,$G$11:$G$92,"&gt;"&amp;0),COUNTIFS($F$11:$F$92,F99,$G$11:$G$92,"&gt;"&amp;0)-(COUNTIFS($F$11:$F$92,$F99,$E$11:$E$92,"&lt;"&amp;Shrnutí!$G$5,$G$11:$G$92,"&gt;"&amp;0)+COUNTIFS($F$11:$F$92,$F99,$E$11:$E$92,"&gt;"&amp;Shrnutí!$H$5,$G$11:$G$92,"&gt;"&amp;0))))</f>
        <v>0</v>
      </c>
      <c r="E99" s="12"/>
      <c r="F99" s="12">
        <v>31</v>
      </c>
      <c r="G99" s="12"/>
      <c r="H99" s="155"/>
      <c r="I99" s="155"/>
      <c r="J99" s="155"/>
      <c r="K99" s="155" t="str">
        <f>IF($D99=0," ",(IF(Shrnutí!$E$5&gt;0,SUMIFS(K$11:K$92,$C$11:$C$92,Shrnutí!$E$5,$F$11:$F$92,$F99),IF(Shrnutí!$F$5&gt;0,SUMIFS(K$11:K$92,$U$11:$U$92,Shrnutí!$F$5,$F$11:$F$92,$F99),SUMIFS(K$11:K$92,$G$11:$G$92,"&gt;0",$F$11:$F$92,$F99))))/$D99-(SUMIFS(K$11:K$92,$G$11:$G$92,"&lt;"&amp;Shrnutí!$G$5,$F$11:$F$92,$F99)+SUMIFS(K$11:K$92,$G$11:$G$92,"&gt;"&amp;Shrnutí!$H$5,$F$11:$F$92,$F99)))</f>
        <v xml:space="preserve"> </v>
      </c>
      <c r="L99" s="155" t="str">
        <f>IF($D99=0," ",(IF(Shrnutí!$E$5&gt;0,SUMIFS(L$11:L$92,$C$11:$C$92,Shrnutí!$E$5,$F$11:$F$92,$F99),IF(Shrnutí!$F$5&gt;0,SUMIFS(L$11:L$92,$U$11:$U$92,Shrnutí!$F$5,$F$11:$F$92,$F99),SUMIFS(L$11:L$92,$G$11:$G$92,"&gt;0",$F$11:$F$92,$F99))))/$D99-(SUMIFS(L$11:L$92,$G$11:$G$92,"&lt;"&amp;Shrnutí!$G$5,$F$11:$F$92,$F99)+SUMIFS(L$11:L$92,$G$11:$G$92,"&gt;"&amp;Shrnutí!$H$5,$F$11:$F$92,$F99)))</f>
        <v xml:space="preserve"> </v>
      </c>
      <c r="M99" s="155" t="str">
        <f>IF($D99=0," ",(IF(Shrnutí!$E$5&gt;0,SUMIFS(M$11:M$92,$C$11:$C$92,Shrnutí!$E$5,$F$11:$F$92,$F99),IF(Shrnutí!$F$5&gt;0,SUMIFS(M$11:M$92,$U$11:$U$92,Shrnutí!$F$5,$F$11:$F$92,$F99),SUMIFS(M$11:M$92,$G$11:$G$92,"&gt;0",$F$11:$F$92,$F99))))/$D99-(SUMIFS(M$11:M$92,$G$11:$G$92,"&lt;"&amp;Shrnutí!$G$5,$F$11:$F$92,$F99)+SUMIFS(M$11:M$92,$G$11:$G$92,"&gt;"&amp;Shrnutí!$H$5,$F$11:$F$92,$F99)))</f>
        <v xml:space="preserve"> </v>
      </c>
      <c r="N99" s="155" t="str">
        <f>IF($D99=0," ",(IF(Shrnutí!$E$5&gt;0,SUMIFS(N$11:N$92,$C$11:$C$92,Shrnutí!$E$5,$F$11:$F$92,$F99),IF(Shrnutí!$F$5&gt;0,SUMIFS(N$11:N$92,$U$11:$U$92,Shrnutí!$F$5,$F$11:$F$92,$F99),SUMIFS(N$11:N$92,$G$11:$G$92,"&gt;0",$F$11:$F$92,$F99))))/$D99-(SUMIFS(N$11:N$92,$G$11:$G$92,"&lt;"&amp;Shrnutí!$G$5,$F$11:$F$92,$F99)+SUMIFS(N$11:N$92,$G$11:$G$92,"&gt;"&amp;Shrnutí!$H$5,$F$11:$F$92,$F99)))</f>
        <v xml:space="preserve"> </v>
      </c>
      <c r="O99" s="155" t="str">
        <f>IF($D99=0," ",(IF(Shrnutí!$E$5&gt;0,SUMIFS(O$11:O$92,$C$11:$C$92,Shrnutí!$E$5,$F$11:$F$92,$F99),IF(Shrnutí!$F$5&gt;0,SUMIFS(O$11:O$92,$U$11:$U$92,Shrnutí!$F$5,$F$11:$F$92,$F99),SUMIFS(O$11:O$92,$G$11:$G$92,"&gt;0",$F$11:$F$92,$F99))))/$D99-(SUMIFS(O$11:O$92,$G$11:$G$92,"&lt;"&amp;Shrnutí!$G$5,$F$11:$F$92,$F99)+SUMIFS(O$11:O$92,$G$11:$G$92,"&gt;"&amp;Shrnutí!$H$5,$F$11:$F$92,$F99)))</f>
        <v xml:space="preserve"> </v>
      </c>
      <c r="P99" s="155" t="str">
        <f>IF($D99=0," ",(IF(Shrnutí!$E$5&gt;0,SUMIFS(P$11:P$92,$C$11:$C$92,Shrnutí!$E$5,$F$11:$F$92,$F99),IF(Shrnutí!$F$5&gt;0,SUMIFS(P$11:P$92,$U$11:$U$92,Shrnutí!$F$5,$F$11:$F$92,$F99),SUMIFS(P$11:P$92,$G$11:$G$92,"&gt;0",$F$11:$F$92,$F99))))/$D99-(SUMIFS(P$11:P$92,$G$11:$G$92,"&lt;"&amp;Shrnutí!$G$5,$F$11:$F$92,$F99)+SUMIFS(P$11:P$92,$G$11:$G$92,"&gt;"&amp;Shrnutí!$H$5,$F$11:$F$92,$F99)))</f>
        <v xml:space="preserve"> </v>
      </c>
      <c r="Q99" s="155"/>
      <c r="R99" s="155" t="str">
        <f>IF($D99=0," ",(IF(Shrnutí!$E$5&gt;0,SUMIFS(R$11:R$92,$C$11:$C$92,Shrnutí!$E$5,$F$11:$F$92,$F99),IF(Shrnutí!$F$5&gt;0,SUMIFS(R$11:R$92,$U$11:$U$92,Shrnutí!$F$5,$F$11:$F$92,$F99),SUMIFS(R$11:R$92,$G$11:$G$92,"&gt;0",$F$11:$F$92,$F99))))/$D99-(SUMIFS(R$11:R$92,$G$11:$G$92,"&lt;"&amp;Shrnutí!$G$5,$F$11:$F$92,$F99)+SUMIFS(R$11:R$92,$G$11:$G$92,"&gt;"&amp;Shrnutí!$H$5,$F$11:$F$92,$F99)))</f>
        <v xml:space="preserve"> </v>
      </c>
      <c r="S99" s="155" t="str">
        <f>IF($D99=0," ",(IF(Shrnutí!$E$5&gt;0,SUMIFS(S$11:S$92,$C$11:$C$92,Shrnutí!$E$5,$F$11:$F$92,$F99),IF(Shrnutí!$F$5&gt;0,SUMIFS(S$11:S$92,$U$11:$U$92,Shrnutí!$F$5,$F$11:$F$92,$F99),SUMIFS(S$11:S$92,$G$11:$G$92,"&gt;0",$F$11:$F$92,$F99))))/$D99-(SUMIFS(S$11:S$92,$G$11:$G$92,"&lt;"&amp;Shrnutí!$G$5,$F$11:$F$92,$F99)+SUMIFS(S$11:S$92,$G$11:$G$92,"&gt;"&amp;Shrnutí!$H$5,$F$11:$F$92,$F99)))</f>
        <v xml:space="preserve"> </v>
      </c>
      <c r="T99" s="155" t="str">
        <f>IF($D99=0," ",(IF(Shrnutí!$E$5&gt;0,SUMIFS(T$11:T$92,$C$11:$C$92,Shrnutí!$E$5,$F$11:$F$92,$F99),IF(Shrnutí!$F$5&gt;0,SUMIFS(T$11:T$92,$U$11:$U$92,Shrnutí!$F$5,$F$11:$F$92,$F99),SUMIFS(T$11:T$92,$G$11:$G$92,"&gt;0",$F$11:$F$92,$F99))))/$D99-(SUMIFS(T$11:T$92,$G$11:$G$92,"&lt;"&amp;Shrnutí!$G$5,$F$11:$F$92,$F99)+SUMIFS(T$11:T$92,$G$11:$G$92,"&gt;"&amp;Shrnutí!$H$5,$F$11:$F$92,$F99)))</f>
        <v xml:space="preserve"> </v>
      </c>
      <c r="U99" s="151">
        <v>7.5</v>
      </c>
      <c r="V99" s="59" t="str">
        <f>IF($D99=0," ",(R99+S99)*U99)</f>
        <v xml:space="preserve"> </v>
      </c>
      <c r="W99" s="148">
        <f t="shared" si="23"/>
        <v>0.66666666666666663</v>
      </c>
    </row>
    <row r="100" spans="1:23">
      <c r="A100" s="103">
        <v>5</v>
      </c>
      <c r="B100" s="12"/>
      <c r="C100" s="12"/>
      <c r="D100" s="12">
        <f>IF(Shrnutí!$E$5&gt;0,COUNTIFS($F$11:$F$92,$F100,$C$11:$C$92,Shrnutí!$E$5,$G$11:$G$92,"&gt;"&amp;0),IF(Shrnutí!$F$5&gt;0,COUNTIFS($F$11:$F$92,$F100,$U$11:$U$92,Shrnutí!$F$5,$G$11:$G$92,"&gt;"&amp;0),COUNTIFS($F$11:$F$92,F100,$G$11:$G$92,"&gt;"&amp;0)-(COUNTIFS($F$11:$F$92,$F100,$E$11:$E$92,"&lt;"&amp;Shrnutí!$G$5,$G$11:$G$92,"&gt;"&amp;0)+COUNTIFS($F$11:$F$92,$F100,$E$11:$E$92,"&gt;"&amp;Shrnutí!$H$5,$G$11:$G$92,"&gt;"&amp;0))))</f>
        <v>0</v>
      </c>
      <c r="E100" s="12"/>
      <c r="F100" s="12">
        <v>2</v>
      </c>
      <c r="G100" s="12"/>
      <c r="H100" s="155"/>
      <c r="I100" s="155"/>
      <c r="J100" s="155"/>
      <c r="K100" s="155" t="str">
        <f>IF($D100=0," ",(IF(Shrnutí!$E$5&gt;0,SUMIFS(K$11:K$92,$C$11:$C$92,Shrnutí!$E$5,$F$11:$F$92,$F100),IF(Shrnutí!$F$5&gt;0,SUMIFS(K$11:K$92,$U$11:$U$92,Shrnutí!$F$5,$F$11:$F$92,$F100),SUMIFS(K$11:K$92,$G$11:$G$92,"&gt;0",$F$11:$F$92,$F100))))/$D100-(SUMIFS(K$11:K$92,$G$11:$G$92,"&lt;"&amp;Shrnutí!$G$5,$F$11:$F$92,$F100)+SUMIFS(K$11:K$92,$G$11:$G$92,"&gt;"&amp;Shrnutí!$H$5,$F$11:$F$92,$F100)))</f>
        <v xml:space="preserve"> </v>
      </c>
      <c r="L100" s="155" t="str">
        <f>IF($D100=0," ",(IF(Shrnutí!$E$5&gt;0,SUMIFS(L$11:L$92,$C$11:$C$92,Shrnutí!$E$5,$F$11:$F$92,$F100),IF(Shrnutí!$F$5&gt;0,SUMIFS(L$11:L$92,$U$11:$U$92,Shrnutí!$F$5,$F$11:$F$92,$F100),SUMIFS(L$11:L$92,$G$11:$G$92,"&gt;0",$F$11:$F$92,$F100))))/$D100-(SUMIFS(L$11:L$92,$G$11:$G$92,"&lt;"&amp;Shrnutí!$G$5,$F$11:$F$92,$F100)+SUMIFS(L$11:L$92,$G$11:$G$92,"&gt;"&amp;Shrnutí!$H$5,$F$11:$F$92,$F100)))</f>
        <v xml:space="preserve"> </v>
      </c>
      <c r="M100" s="155" t="str">
        <f>IF($D100=0," ",(IF(Shrnutí!$E$5&gt;0,SUMIFS(M$11:M$92,$C$11:$C$92,Shrnutí!$E$5,$F$11:$F$92,$F100),IF(Shrnutí!$F$5&gt;0,SUMIFS(M$11:M$92,$U$11:$U$92,Shrnutí!$F$5,$F$11:$F$92,$F100),SUMIFS(M$11:M$92,$G$11:$G$92,"&gt;0",$F$11:$F$92,$F100))))/$D100-(SUMIFS(M$11:M$92,$G$11:$G$92,"&lt;"&amp;Shrnutí!$G$5,$F$11:$F$92,$F100)+SUMIFS(M$11:M$92,$G$11:$G$92,"&gt;"&amp;Shrnutí!$H$5,$F$11:$F$92,$F100)))</f>
        <v xml:space="preserve"> </v>
      </c>
      <c r="N100" s="155" t="str">
        <f>IF($D100=0," ",(IF(Shrnutí!$E$5&gt;0,SUMIFS(N$11:N$92,$C$11:$C$92,Shrnutí!$E$5,$F$11:$F$92,$F100),IF(Shrnutí!$F$5&gt;0,SUMIFS(N$11:N$92,$U$11:$U$92,Shrnutí!$F$5,$F$11:$F$92,$F100),SUMIFS(N$11:N$92,$G$11:$G$92,"&gt;0",$F$11:$F$92,$F100))))/$D100-(SUMIFS(N$11:N$92,$G$11:$G$92,"&lt;"&amp;Shrnutí!$G$5,$F$11:$F$92,$F100)+SUMIFS(N$11:N$92,$G$11:$G$92,"&gt;"&amp;Shrnutí!$H$5,$F$11:$F$92,$F100)))</f>
        <v xml:space="preserve"> </v>
      </c>
      <c r="O100" s="155" t="str">
        <f>IF($D100=0," ",(IF(Shrnutí!$E$5&gt;0,SUMIFS(O$11:O$92,$C$11:$C$92,Shrnutí!$E$5,$F$11:$F$92,$F100),IF(Shrnutí!$F$5&gt;0,SUMIFS(O$11:O$92,$U$11:$U$92,Shrnutí!$F$5,$F$11:$F$92,$F100),SUMIFS(O$11:O$92,$G$11:$G$92,"&gt;0",$F$11:$F$92,$F100))))/$D100-(SUMIFS(O$11:O$92,$G$11:$G$92,"&lt;"&amp;Shrnutí!$G$5,$F$11:$F$92,$F100)+SUMIFS(O$11:O$92,$G$11:$G$92,"&gt;"&amp;Shrnutí!$H$5,$F$11:$F$92,$F100)))</f>
        <v xml:space="preserve"> </v>
      </c>
      <c r="P100" s="155" t="str">
        <f>IF($D100=0," ",(IF(Shrnutí!$E$5&gt;0,SUMIFS(P$11:P$92,$C$11:$C$92,Shrnutí!$E$5,$F$11:$F$92,$F100),IF(Shrnutí!$F$5&gt;0,SUMIFS(P$11:P$92,$U$11:$U$92,Shrnutí!$F$5,$F$11:$F$92,$F100),SUMIFS(P$11:P$92,$G$11:$G$92,"&gt;0",$F$11:$F$92,$F100))))/$D100-(SUMIFS(P$11:P$92,$G$11:$G$92,"&lt;"&amp;Shrnutí!$G$5,$F$11:$F$92,$F100)+SUMIFS(P$11:P$92,$G$11:$G$92,"&gt;"&amp;Shrnutí!$H$5,$F$11:$F$92,$F100)))</f>
        <v xml:space="preserve"> </v>
      </c>
      <c r="Q100" s="155"/>
      <c r="R100" s="155" t="str">
        <f>IF($D100=0," ",(IF(Shrnutí!$E$5&gt;0,SUMIFS(R$11:R$92,$C$11:$C$92,Shrnutí!$E$5,$F$11:$F$92,$F100),IF(Shrnutí!$F$5&gt;0,SUMIFS(R$11:R$92,$U$11:$U$92,Shrnutí!$F$5,$F$11:$F$92,$F100),SUMIFS(R$11:R$92,$G$11:$G$92,"&gt;0",$F$11:$F$92,$F100))))/$D100-(SUMIFS(R$11:R$92,$G$11:$G$92,"&lt;"&amp;Shrnutí!$G$5,$F$11:$F$92,$F100)+SUMIFS(R$11:R$92,$G$11:$G$92,"&gt;"&amp;Shrnutí!$H$5,$F$11:$F$92,$F100)))</f>
        <v xml:space="preserve"> </v>
      </c>
      <c r="S100" s="155" t="str">
        <f>IF($D100=0," ",(IF(Shrnutí!$E$5&gt;0,SUMIFS(S$11:S$92,$C$11:$C$92,Shrnutí!$E$5,$F$11:$F$92,$F100),IF(Shrnutí!$F$5&gt;0,SUMIFS(S$11:S$92,$U$11:$U$92,Shrnutí!$F$5,$F$11:$F$92,$F100),SUMIFS(S$11:S$92,$G$11:$G$92,"&gt;0",$F$11:$F$92,$F100))))/$D100-(SUMIFS(S$11:S$92,$G$11:$G$92,"&lt;"&amp;Shrnutí!$G$5,$F$11:$F$92,$F100)+SUMIFS(S$11:S$92,$G$11:$G$92,"&gt;"&amp;Shrnutí!$H$5,$F$11:$F$92,$F100)))</f>
        <v xml:space="preserve"> </v>
      </c>
      <c r="T100" s="155" t="str">
        <f>IF($D100=0," ",(IF(Shrnutí!$E$5&gt;0,SUMIFS(T$11:T$92,$C$11:$C$92,Shrnutí!$E$5,$F$11:$F$92,$F100),IF(Shrnutí!$F$5&gt;0,SUMIFS(T$11:T$92,$U$11:$U$92,Shrnutí!$F$5,$F$11:$F$92,$F100),SUMIFS(T$11:T$92,$G$11:$G$92,"&gt;0",$F$11:$F$92,$F100))))/$D100-(SUMIFS(T$11:T$92,$G$11:$G$92,"&lt;"&amp;Shrnutí!$G$5,$F$11:$F$92,$F100)+SUMIFS(T$11:T$92,$G$11:$G$92,"&gt;"&amp;Shrnutí!$H$5,$F$11:$F$92,$F100)))</f>
        <v xml:space="preserve"> </v>
      </c>
      <c r="U100" s="151">
        <v>7.5</v>
      </c>
      <c r="V100" s="59" t="str">
        <f t="shared" ref="V100:V113" si="24">IF($D100=0," ",(R100+S100)*U100)</f>
        <v xml:space="preserve"> </v>
      </c>
      <c r="W100" s="148">
        <f t="shared" si="23"/>
        <v>0.66666666666666663</v>
      </c>
    </row>
    <row r="101" spans="1:23">
      <c r="A101" s="103">
        <v>6</v>
      </c>
      <c r="B101" s="12"/>
      <c r="C101" s="12"/>
      <c r="D101" s="12">
        <f>IF(Shrnutí!$E$5&gt;0,COUNTIFS($F$11:$F$92,$F101,$C$11:$C$92,Shrnutí!$E$5,$G$11:$G$92,"&gt;"&amp;0),IF(Shrnutí!$F$5&gt;0,COUNTIFS($F$11:$F$92,$F101,$U$11:$U$92,Shrnutí!$F$5,$G$11:$G$92,"&gt;"&amp;0),COUNTIFS($F$11:$F$92,F101,$G$11:$G$92,"&gt;"&amp;0)-(COUNTIFS($F$11:$F$92,$F101,$E$11:$E$92,"&lt;"&amp;Shrnutí!$G$5,$G$11:$G$92,"&gt;"&amp;0)+COUNTIFS($F$11:$F$92,$F101,$E$11:$E$92,"&gt;"&amp;Shrnutí!$H$5,$G$11:$G$92,"&gt;"&amp;0))))</f>
        <v>0</v>
      </c>
      <c r="E101" s="12"/>
      <c r="F101" s="12">
        <v>9</v>
      </c>
      <c r="G101" s="12"/>
      <c r="H101" s="155"/>
      <c r="I101" s="155"/>
      <c r="J101" s="155"/>
      <c r="K101" s="155" t="str">
        <f>IF($D101=0," ",(IF(Shrnutí!$E$5&gt;0,SUMIFS(K$11:K$92,$C$11:$C$92,Shrnutí!$E$5,$F$11:$F$92,$F101),IF(Shrnutí!$F$5&gt;0,SUMIFS(K$11:K$92,$U$11:$U$92,Shrnutí!$F$5,$F$11:$F$92,$F101),SUMIFS(K$11:K$92,$G$11:$G$92,"&gt;0",$F$11:$F$92,$F101))))/$D101-(SUMIFS(K$11:K$92,$G$11:$G$92,"&lt;"&amp;Shrnutí!$G$5,$F$11:$F$92,$F101)+SUMIFS(K$11:K$92,$G$11:$G$92,"&gt;"&amp;Shrnutí!$H$5,$F$11:$F$92,$F101)))</f>
        <v xml:space="preserve"> </v>
      </c>
      <c r="L101" s="155" t="str">
        <f>IF($D101=0," ",(IF(Shrnutí!$E$5&gt;0,SUMIFS(L$11:L$92,$C$11:$C$92,Shrnutí!$E$5,$F$11:$F$92,$F101),IF(Shrnutí!$F$5&gt;0,SUMIFS(L$11:L$92,$U$11:$U$92,Shrnutí!$F$5,$F$11:$F$92,$F101),SUMIFS(L$11:L$92,$G$11:$G$92,"&gt;0",$F$11:$F$92,$F101))))/$D101-(SUMIFS(L$11:L$92,$G$11:$G$92,"&lt;"&amp;Shrnutí!$G$5,$F$11:$F$92,$F101)+SUMIFS(L$11:L$92,$G$11:$G$92,"&gt;"&amp;Shrnutí!$H$5,$F$11:$F$92,$F101)))</f>
        <v xml:space="preserve"> </v>
      </c>
      <c r="M101" s="155" t="str">
        <f>IF($D101=0," ",(IF(Shrnutí!$E$5&gt;0,SUMIFS(M$11:M$92,$C$11:$C$92,Shrnutí!$E$5,$F$11:$F$92,$F101),IF(Shrnutí!$F$5&gt;0,SUMIFS(M$11:M$92,$U$11:$U$92,Shrnutí!$F$5,$F$11:$F$92,$F101),SUMIFS(M$11:M$92,$G$11:$G$92,"&gt;0",$F$11:$F$92,$F101))))/$D101-(SUMIFS(M$11:M$92,$G$11:$G$92,"&lt;"&amp;Shrnutí!$G$5,$F$11:$F$92,$F101)+SUMIFS(M$11:M$92,$G$11:$G$92,"&gt;"&amp;Shrnutí!$H$5,$F$11:$F$92,$F101)))</f>
        <v xml:space="preserve"> </v>
      </c>
      <c r="N101" s="155" t="str">
        <f>IF($D101=0," ",(IF(Shrnutí!$E$5&gt;0,SUMIFS(N$11:N$92,$C$11:$C$92,Shrnutí!$E$5,$F$11:$F$92,$F101),IF(Shrnutí!$F$5&gt;0,SUMIFS(N$11:N$92,$U$11:$U$92,Shrnutí!$F$5,$F$11:$F$92,$F101),SUMIFS(N$11:N$92,$G$11:$G$92,"&gt;0",$F$11:$F$92,$F101))))/$D101-(SUMIFS(N$11:N$92,$G$11:$G$92,"&lt;"&amp;Shrnutí!$G$5,$F$11:$F$92,$F101)+SUMIFS(N$11:N$92,$G$11:$G$92,"&gt;"&amp;Shrnutí!$H$5,$F$11:$F$92,$F101)))</f>
        <v xml:space="preserve"> </v>
      </c>
      <c r="O101" s="155" t="str">
        <f>IF($D101=0," ",(IF(Shrnutí!$E$5&gt;0,SUMIFS(O$11:O$92,$C$11:$C$92,Shrnutí!$E$5,$F$11:$F$92,$F101),IF(Shrnutí!$F$5&gt;0,SUMIFS(O$11:O$92,$U$11:$U$92,Shrnutí!$F$5,$F$11:$F$92,$F101),SUMIFS(O$11:O$92,$G$11:$G$92,"&gt;0",$F$11:$F$92,$F101))))/$D101-(SUMIFS(O$11:O$92,$G$11:$G$92,"&lt;"&amp;Shrnutí!$G$5,$F$11:$F$92,$F101)+SUMIFS(O$11:O$92,$G$11:$G$92,"&gt;"&amp;Shrnutí!$H$5,$F$11:$F$92,$F101)))</f>
        <v xml:space="preserve"> </v>
      </c>
      <c r="P101" s="155" t="str">
        <f>IF($D101=0," ",(IF(Shrnutí!$E$5&gt;0,SUMIFS(P$11:P$92,$C$11:$C$92,Shrnutí!$E$5,$F$11:$F$92,$F101),IF(Shrnutí!$F$5&gt;0,SUMIFS(P$11:P$92,$U$11:$U$92,Shrnutí!$F$5,$F$11:$F$92,$F101),SUMIFS(P$11:P$92,$G$11:$G$92,"&gt;0",$F$11:$F$92,$F101))))/$D101-(SUMIFS(P$11:P$92,$G$11:$G$92,"&lt;"&amp;Shrnutí!$G$5,$F$11:$F$92,$F101)+SUMIFS(P$11:P$92,$G$11:$G$92,"&gt;"&amp;Shrnutí!$H$5,$F$11:$F$92,$F101)))</f>
        <v xml:space="preserve"> </v>
      </c>
      <c r="Q101" s="155"/>
      <c r="R101" s="155" t="str">
        <f>IF($D101=0," ",(IF(Shrnutí!$E$5&gt;0,SUMIFS(R$11:R$92,$C$11:$C$92,Shrnutí!$E$5,$F$11:$F$92,$F101),IF(Shrnutí!$F$5&gt;0,SUMIFS(R$11:R$92,$U$11:$U$92,Shrnutí!$F$5,$F$11:$F$92,$F101),SUMIFS(R$11:R$92,$G$11:$G$92,"&gt;0",$F$11:$F$92,$F101))))/$D101-(SUMIFS(R$11:R$92,$G$11:$G$92,"&lt;"&amp;Shrnutí!$G$5,$F$11:$F$92,$F101)+SUMIFS(R$11:R$92,$G$11:$G$92,"&gt;"&amp;Shrnutí!$H$5,$F$11:$F$92,$F101)))</f>
        <v xml:space="preserve"> </v>
      </c>
      <c r="S101" s="155" t="str">
        <f>IF($D101=0," ",(IF(Shrnutí!$E$5&gt;0,SUMIFS(S$11:S$92,$C$11:$C$92,Shrnutí!$E$5,$F$11:$F$92,$F101),IF(Shrnutí!$F$5&gt;0,SUMIFS(S$11:S$92,$U$11:$U$92,Shrnutí!$F$5,$F$11:$F$92,$F101),SUMIFS(S$11:S$92,$G$11:$G$92,"&gt;0",$F$11:$F$92,$F101))))/$D101-(SUMIFS(S$11:S$92,$G$11:$G$92,"&lt;"&amp;Shrnutí!$G$5,$F$11:$F$92,$F101)+SUMIFS(S$11:S$92,$G$11:$G$92,"&gt;"&amp;Shrnutí!$H$5,$F$11:$F$92,$F101)))</f>
        <v xml:space="preserve"> </v>
      </c>
      <c r="T101" s="155" t="str">
        <f>IF($D101=0," ",(IF(Shrnutí!$E$5&gt;0,SUMIFS(T$11:T$92,$C$11:$C$92,Shrnutí!$E$5,$F$11:$F$92,$F101),IF(Shrnutí!$F$5&gt;0,SUMIFS(T$11:T$92,$U$11:$U$92,Shrnutí!$F$5,$F$11:$F$92,$F101),SUMIFS(T$11:T$92,$G$11:$G$92,"&gt;0",$F$11:$F$92,$F101))))/$D101-(SUMIFS(T$11:T$92,$G$11:$G$92,"&lt;"&amp;Shrnutí!$G$5,$F$11:$F$92,$F101)+SUMIFS(T$11:T$92,$G$11:$G$92,"&gt;"&amp;Shrnutí!$H$5,$F$11:$F$92,$F101)))</f>
        <v xml:space="preserve"> </v>
      </c>
      <c r="U101" s="151">
        <v>7.5</v>
      </c>
      <c r="V101" s="59" t="str">
        <f t="shared" si="24"/>
        <v xml:space="preserve"> </v>
      </c>
      <c r="W101" s="148">
        <f t="shared" si="23"/>
        <v>0.66666666666666663</v>
      </c>
    </row>
    <row r="102" spans="1:23">
      <c r="A102" s="103">
        <v>7</v>
      </c>
      <c r="B102" s="12"/>
      <c r="C102" s="12"/>
      <c r="D102" s="12">
        <f>IF(Shrnutí!$E$5&gt;0,COUNTIFS($F$11:$F$92,$F102,$C$11:$C$92,Shrnutí!$E$5,$G$11:$G$92,"&gt;"&amp;0),IF(Shrnutí!$F$5&gt;0,COUNTIFS($F$11:$F$92,$F102,$U$11:$U$92,Shrnutí!$F$5,$G$11:$G$92,"&gt;"&amp;0),COUNTIFS($F$11:$F$92,F102,$G$11:$G$92,"&gt;"&amp;0)-(COUNTIFS($F$11:$F$92,$F102,$E$11:$E$92,"&lt;"&amp;Shrnutí!$G$5,$G$11:$G$92,"&gt;"&amp;0)+COUNTIFS($F$11:$F$92,$F102,$E$11:$E$92,"&gt;"&amp;Shrnutí!$H$5,$G$11:$G$92,"&gt;"&amp;0))))</f>
        <v>0</v>
      </c>
      <c r="E102" s="12"/>
      <c r="F102" s="12">
        <v>1</v>
      </c>
      <c r="G102" s="12"/>
      <c r="H102" s="155"/>
      <c r="I102" s="155"/>
      <c r="J102" s="155"/>
      <c r="K102" s="155" t="str">
        <f>IF($D102=0," ",(IF(Shrnutí!$E$5&gt;0,SUMIFS(K$11:K$92,$C$11:$C$92,Shrnutí!$E$5,$F$11:$F$92,$F102),IF(Shrnutí!$F$5&gt;0,SUMIFS(K$11:K$92,$U$11:$U$92,Shrnutí!$F$5,$F$11:$F$92,$F102),SUMIFS(K$11:K$92,$G$11:$G$92,"&gt;0",$F$11:$F$92,$F102))))/$D102-(SUMIFS(K$11:K$92,$G$11:$G$92,"&lt;"&amp;Shrnutí!$G$5,$F$11:$F$92,$F102)+SUMIFS(K$11:K$92,$G$11:$G$92,"&gt;"&amp;Shrnutí!$H$5,$F$11:$F$92,$F102)))</f>
        <v xml:space="preserve"> </v>
      </c>
      <c r="L102" s="155" t="str">
        <f>IF($D102=0," ",(IF(Shrnutí!$E$5&gt;0,SUMIFS(L$11:L$92,$C$11:$C$92,Shrnutí!$E$5,$F$11:$F$92,$F102),IF(Shrnutí!$F$5&gt;0,SUMIFS(L$11:L$92,$U$11:$U$92,Shrnutí!$F$5,$F$11:$F$92,$F102),SUMIFS(L$11:L$92,$G$11:$G$92,"&gt;0",$F$11:$F$92,$F102))))/$D102-(SUMIFS(L$11:L$92,$G$11:$G$92,"&lt;"&amp;Shrnutí!$G$5,$F$11:$F$92,$F102)+SUMIFS(L$11:L$92,$G$11:$G$92,"&gt;"&amp;Shrnutí!$H$5,$F$11:$F$92,$F102)))</f>
        <v xml:space="preserve"> </v>
      </c>
      <c r="M102" s="155" t="str">
        <f>IF($D102=0," ",(IF(Shrnutí!$E$5&gt;0,SUMIFS(M$11:M$92,$C$11:$C$92,Shrnutí!$E$5,$F$11:$F$92,$F102),IF(Shrnutí!$F$5&gt;0,SUMIFS(M$11:M$92,$U$11:$U$92,Shrnutí!$F$5,$F$11:$F$92,$F102),SUMIFS(M$11:M$92,$G$11:$G$92,"&gt;0",$F$11:$F$92,$F102))))/$D102-(SUMIFS(M$11:M$92,$G$11:$G$92,"&lt;"&amp;Shrnutí!$G$5,$F$11:$F$92,$F102)+SUMIFS(M$11:M$92,$G$11:$G$92,"&gt;"&amp;Shrnutí!$H$5,$F$11:$F$92,$F102)))</f>
        <v xml:space="preserve"> </v>
      </c>
      <c r="N102" s="155" t="str">
        <f>IF($D102=0," ",(IF(Shrnutí!$E$5&gt;0,SUMIFS(N$11:N$92,$C$11:$C$92,Shrnutí!$E$5,$F$11:$F$92,$F102),IF(Shrnutí!$F$5&gt;0,SUMIFS(N$11:N$92,$U$11:$U$92,Shrnutí!$F$5,$F$11:$F$92,$F102),SUMIFS(N$11:N$92,$G$11:$G$92,"&gt;0",$F$11:$F$92,$F102))))/$D102-(SUMIFS(N$11:N$92,$G$11:$G$92,"&lt;"&amp;Shrnutí!$G$5,$F$11:$F$92,$F102)+SUMIFS(N$11:N$92,$G$11:$G$92,"&gt;"&amp;Shrnutí!$H$5,$F$11:$F$92,$F102)))</f>
        <v xml:space="preserve"> </v>
      </c>
      <c r="O102" s="155" t="str">
        <f>IF($D102=0," ",(IF(Shrnutí!$E$5&gt;0,SUMIFS(O$11:O$92,$C$11:$C$92,Shrnutí!$E$5,$F$11:$F$92,$F102),IF(Shrnutí!$F$5&gt;0,SUMIFS(O$11:O$92,$U$11:$U$92,Shrnutí!$F$5,$F$11:$F$92,$F102),SUMIFS(O$11:O$92,$G$11:$G$92,"&gt;0",$F$11:$F$92,$F102))))/$D102-(SUMIFS(O$11:O$92,$G$11:$G$92,"&lt;"&amp;Shrnutí!$G$5,$F$11:$F$92,$F102)+SUMIFS(O$11:O$92,$G$11:$G$92,"&gt;"&amp;Shrnutí!$H$5,$F$11:$F$92,$F102)))</f>
        <v xml:space="preserve"> </v>
      </c>
      <c r="P102" s="155" t="str">
        <f>IF($D102=0," ",(IF(Shrnutí!$E$5&gt;0,SUMIFS(P$11:P$92,$C$11:$C$92,Shrnutí!$E$5,$F$11:$F$92,$F102),IF(Shrnutí!$F$5&gt;0,SUMIFS(P$11:P$92,$U$11:$U$92,Shrnutí!$F$5,$F$11:$F$92,$F102),SUMIFS(P$11:P$92,$G$11:$G$92,"&gt;0",$F$11:$F$92,$F102))))/$D102-(SUMIFS(P$11:P$92,$G$11:$G$92,"&lt;"&amp;Shrnutí!$G$5,$F$11:$F$92,$F102)+SUMIFS(P$11:P$92,$G$11:$G$92,"&gt;"&amp;Shrnutí!$H$5,$F$11:$F$92,$F102)))</f>
        <v xml:space="preserve"> </v>
      </c>
      <c r="Q102" s="155"/>
      <c r="R102" s="155" t="str">
        <f>IF($D102=0," ",(IF(Shrnutí!$E$5&gt;0,SUMIFS(R$11:R$92,$C$11:$C$92,Shrnutí!$E$5,$F$11:$F$92,$F102),IF(Shrnutí!$F$5&gt;0,SUMIFS(R$11:R$92,$U$11:$U$92,Shrnutí!$F$5,$F$11:$F$92,$F102),SUMIFS(R$11:R$92,$G$11:$G$92,"&gt;0",$F$11:$F$92,$F102))))/$D102-(SUMIFS(R$11:R$92,$G$11:$G$92,"&lt;"&amp;Shrnutí!$G$5,$F$11:$F$92,$F102)+SUMIFS(R$11:R$92,$G$11:$G$92,"&gt;"&amp;Shrnutí!$H$5,$F$11:$F$92,$F102)))</f>
        <v xml:space="preserve"> </v>
      </c>
      <c r="S102" s="155" t="str">
        <f>IF($D102=0," ",(IF(Shrnutí!$E$5&gt;0,SUMIFS(S$11:S$92,$C$11:$C$92,Shrnutí!$E$5,$F$11:$F$92,$F102),IF(Shrnutí!$F$5&gt;0,SUMIFS(S$11:S$92,$U$11:$U$92,Shrnutí!$F$5,$F$11:$F$92,$F102),SUMIFS(S$11:S$92,$G$11:$G$92,"&gt;0",$F$11:$F$92,$F102))))/$D102-(SUMIFS(S$11:S$92,$G$11:$G$92,"&lt;"&amp;Shrnutí!$G$5,$F$11:$F$92,$F102)+SUMIFS(S$11:S$92,$G$11:$G$92,"&gt;"&amp;Shrnutí!$H$5,$F$11:$F$92,$F102)))</f>
        <v xml:space="preserve"> </v>
      </c>
      <c r="T102" s="155" t="str">
        <f>IF($D102=0," ",(IF(Shrnutí!$E$5&gt;0,SUMIFS(T$11:T$92,$C$11:$C$92,Shrnutí!$E$5,$F$11:$F$92,$F102),IF(Shrnutí!$F$5&gt;0,SUMIFS(T$11:T$92,$U$11:$U$92,Shrnutí!$F$5,$F$11:$F$92,$F102),SUMIFS(T$11:T$92,$G$11:$G$92,"&gt;0",$F$11:$F$92,$F102))))/$D102-(SUMIFS(T$11:T$92,$G$11:$G$92,"&lt;"&amp;Shrnutí!$G$5,$F$11:$F$92,$F102)+SUMIFS(T$11:T$92,$G$11:$G$92,"&gt;"&amp;Shrnutí!$H$5,$F$11:$F$92,$F102)))</f>
        <v xml:space="preserve"> </v>
      </c>
      <c r="U102" s="151">
        <v>7.5</v>
      </c>
      <c r="V102" s="59" t="str">
        <f t="shared" si="24"/>
        <v xml:space="preserve"> </v>
      </c>
      <c r="W102" s="148">
        <f t="shared" si="23"/>
        <v>0.66666666666666663</v>
      </c>
    </row>
    <row r="103" spans="1:23">
      <c r="A103" s="103">
        <v>8</v>
      </c>
      <c r="B103" s="12"/>
      <c r="C103" s="12"/>
      <c r="D103" s="12">
        <f>IF(Shrnutí!$E$5&gt;0,COUNTIFS($F$11:$F$92,$F103,$C$11:$C$92,Shrnutí!$E$5,$G$11:$G$92,"&gt;"&amp;0),IF(Shrnutí!$F$5&gt;0,COUNTIFS($F$11:$F$92,$F103,$U$11:$U$92,Shrnutí!$F$5,$G$11:$G$92,"&gt;"&amp;0),COUNTIFS($F$11:$F$92,F103,$G$11:$G$92,"&gt;"&amp;0)-(COUNTIFS($F$11:$F$92,$F103,$E$11:$E$92,"&lt;"&amp;Shrnutí!$G$5,$G$11:$G$92,"&gt;"&amp;0)+COUNTIFS($F$11:$F$92,$F103,$E$11:$E$92,"&gt;"&amp;Shrnutí!$H$5,$G$11:$G$92,"&gt;"&amp;0))))</f>
        <v>0</v>
      </c>
      <c r="E103" s="12"/>
      <c r="F103" s="12">
        <v>16</v>
      </c>
      <c r="G103" s="12"/>
      <c r="H103" s="155"/>
      <c r="I103" s="155"/>
      <c r="J103" s="155"/>
      <c r="K103" s="155" t="str">
        <f>IF($D103=0," ",(IF(Shrnutí!$E$5&gt;0,SUMIFS(K$11:K$92,$C$11:$C$92,Shrnutí!$E$5,$F$11:$F$92,$F103),IF(Shrnutí!$F$5&gt;0,SUMIFS(K$11:K$92,$U$11:$U$92,Shrnutí!$F$5,$F$11:$F$92,$F103),SUMIFS(K$11:K$92,$G$11:$G$92,"&gt;0",$F$11:$F$92,$F103))))/$D103-(SUMIFS(K$11:K$92,$G$11:$G$92,"&lt;"&amp;Shrnutí!$G$5,$F$11:$F$92,$F103)+SUMIFS(K$11:K$92,$G$11:$G$92,"&gt;"&amp;Shrnutí!$H$5,$F$11:$F$92,$F103)))</f>
        <v xml:space="preserve"> </v>
      </c>
      <c r="L103" s="155" t="str">
        <f>IF($D103=0," ",(IF(Shrnutí!$E$5&gt;0,SUMIFS(L$11:L$92,$C$11:$C$92,Shrnutí!$E$5,$F$11:$F$92,$F103),IF(Shrnutí!$F$5&gt;0,SUMIFS(L$11:L$92,$U$11:$U$92,Shrnutí!$F$5,$F$11:$F$92,$F103),SUMIFS(L$11:L$92,$G$11:$G$92,"&gt;0",$F$11:$F$92,$F103))))/$D103-(SUMIFS(L$11:L$92,$G$11:$G$92,"&lt;"&amp;Shrnutí!$G$5,$F$11:$F$92,$F103)+SUMIFS(L$11:L$92,$G$11:$G$92,"&gt;"&amp;Shrnutí!$H$5,$F$11:$F$92,$F103)))</f>
        <v xml:space="preserve"> </v>
      </c>
      <c r="M103" s="155" t="str">
        <f>IF($D103=0," ",(IF(Shrnutí!$E$5&gt;0,SUMIFS(M$11:M$92,$C$11:$C$92,Shrnutí!$E$5,$F$11:$F$92,$F103),IF(Shrnutí!$F$5&gt;0,SUMIFS(M$11:M$92,$U$11:$U$92,Shrnutí!$F$5,$F$11:$F$92,$F103),SUMIFS(M$11:M$92,$G$11:$G$92,"&gt;0",$F$11:$F$92,$F103))))/$D103-(SUMIFS(M$11:M$92,$G$11:$G$92,"&lt;"&amp;Shrnutí!$G$5,$F$11:$F$92,$F103)+SUMIFS(M$11:M$92,$G$11:$G$92,"&gt;"&amp;Shrnutí!$H$5,$F$11:$F$92,$F103)))</f>
        <v xml:space="preserve"> </v>
      </c>
      <c r="N103" s="155" t="str">
        <f>IF($D103=0," ",(IF(Shrnutí!$E$5&gt;0,SUMIFS(N$11:N$92,$C$11:$C$92,Shrnutí!$E$5,$F$11:$F$92,$F103),IF(Shrnutí!$F$5&gt;0,SUMIFS(N$11:N$92,$U$11:$U$92,Shrnutí!$F$5,$F$11:$F$92,$F103),SUMIFS(N$11:N$92,$G$11:$G$92,"&gt;0",$F$11:$F$92,$F103))))/$D103-(SUMIFS(N$11:N$92,$G$11:$G$92,"&lt;"&amp;Shrnutí!$G$5,$F$11:$F$92,$F103)+SUMIFS(N$11:N$92,$G$11:$G$92,"&gt;"&amp;Shrnutí!$H$5,$F$11:$F$92,$F103)))</f>
        <v xml:space="preserve"> </v>
      </c>
      <c r="O103" s="155" t="str">
        <f>IF($D103=0," ",(IF(Shrnutí!$E$5&gt;0,SUMIFS(O$11:O$92,$C$11:$C$92,Shrnutí!$E$5,$F$11:$F$92,$F103),IF(Shrnutí!$F$5&gt;0,SUMIFS(O$11:O$92,$U$11:$U$92,Shrnutí!$F$5,$F$11:$F$92,$F103),SUMIFS(O$11:O$92,$G$11:$G$92,"&gt;0",$F$11:$F$92,$F103))))/$D103-(SUMIFS(O$11:O$92,$G$11:$G$92,"&lt;"&amp;Shrnutí!$G$5,$F$11:$F$92,$F103)+SUMIFS(O$11:O$92,$G$11:$G$92,"&gt;"&amp;Shrnutí!$H$5,$F$11:$F$92,$F103)))</f>
        <v xml:space="preserve"> </v>
      </c>
      <c r="P103" s="155" t="str">
        <f>IF($D103=0," ",(IF(Shrnutí!$E$5&gt;0,SUMIFS(P$11:P$92,$C$11:$C$92,Shrnutí!$E$5,$F$11:$F$92,$F103),IF(Shrnutí!$F$5&gt;0,SUMIFS(P$11:P$92,$U$11:$U$92,Shrnutí!$F$5,$F$11:$F$92,$F103),SUMIFS(P$11:P$92,$G$11:$G$92,"&gt;0",$F$11:$F$92,$F103))))/$D103-(SUMIFS(P$11:P$92,$G$11:$G$92,"&lt;"&amp;Shrnutí!$G$5,$F$11:$F$92,$F103)+SUMIFS(P$11:P$92,$G$11:$G$92,"&gt;"&amp;Shrnutí!$H$5,$F$11:$F$92,$F103)))</f>
        <v xml:space="preserve"> </v>
      </c>
      <c r="Q103" s="155"/>
      <c r="R103" s="155" t="str">
        <f>IF($D103=0," ",(IF(Shrnutí!$E$5&gt;0,SUMIFS(R$11:R$92,$C$11:$C$92,Shrnutí!$E$5,$F$11:$F$92,$F103),IF(Shrnutí!$F$5&gt;0,SUMIFS(R$11:R$92,$U$11:$U$92,Shrnutí!$F$5,$F$11:$F$92,$F103),SUMIFS(R$11:R$92,$G$11:$G$92,"&gt;0",$F$11:$F$92,$F103))))/$D103-(SUMIFS(R$11:R$92,$G$11:$G$92,"&lt;"&amp;Shrnutí!$G$5,$F$11:$F$92,$F103)+SUMIFS(R$11:R$92,$G$11:$G$92,"&gt;"&amp;Shrnutí!$H$5,$F$11:$F$92,$F103)))</f>
        <v xml:space="preserve"> </v>
      </c>
      <c r="S103" s="155" t="str">
        <f>IF($D103=0," ",(IF(Shrnutí!$E$5&gt;0,SUMIFS(S$11:S$92,$C$11:$C$92,Shrnutí!$E$5,$F$11:$F$92,$F103),IF(Shrnutí!$F$5&gt;0,SUMIFS(S$11:S$92,$U$11:$U$92,Shrnutí!$F$5,$F$11:$F$92,$F103),SUMIFS(S$11:S$92,$G$11:$G$92,"&gt;0",$F$11:$F$92,$F103))))/$D103-(SUMIFS(S$11:S$92,$G$11:$G$92,"&lt;"&amp;Shrnutí!$G$5,$F$11:$F$92,$F103)+SUMIFS(S$11:S$92,$G$11:$G$92,"&gt;"&amp;Shrnutí!$H$5,$F$11:$F$92,$F103)))</f>
        <v xml:space="preserve"> </v>
      </c>
      <c r="T103" s="155" t="str">
        <f>IF($D103=0," ",(IF(Shrnutí!$E$5&gt;0,SUMIFS(T$11:T$92,$C$11:$C$92,Shrnutí!$E$5,$F$11:$F$92,$F103),IF(Shrnutí!$F$5&gt;0,SUMIFS(T$11:T$92,$U$11:$U$92,Shrnutí!$F$5,$F$11:$F$92,$F103),SUMIFS(T$11:T$92,$G$11:$G$92,"&gt;0",$F$11:$F$92,$F103))))/$D103-(SUMIFS(T$11:T$92,$G$11:$G$92,"&lt;"&amp;Shrnutí!$G$5,$F$11:$F$92,$F103)+SUMIFS(T$11:T$92,$G$11:$G$92,"&gt;"&amp;Shrnutí!$H$5,$F$11:$F$92,$F103)))</f>
        <v xml:space="preserve"> </v>
      </c>
      <c r="U103" s="151">
        <v>7.5</v>
      </c>
      <c r="V103" s="59" t="str">
        <f t="shared" si="24"/>
        <v xml:space="preserve"> </v>
      </c>
      <c r="W103" s="148">
        <f t="shared" si="23"/>
        <v>0.66666666666666663</v>
      </c>
    </row>
    <row r="104" spans="1:23">
      <c r="A104" s="103">
        <v>9</v>
      </c>
      <c r="B104" s="12"/>
      <c r="C104" s="12"/>
      <c r="D104" s="12">
        <f>IF(Shrnutí!$E$5&gt;0,COUNTIFS($F$11:$F$92,$F104,$C$11:$C$92,Shrnutí!$E$5,$G$11:$G$92,"&gt;"&amp;0),IF(Shrnutí!$F$5&gt;0,COUNTIFS($F$11:$F$92,$F104,$U$11:$U$92,Shrnutí!$F$5,$G$11:$G$92,"&gt;"&amp;0),COUNTIFS($F$11:$F$92,F104,$G$11:$G$92,"&gt;"&amp;0)-(COUNTIFS($F$11:$F$92,$F104,$E$11:$E$92,"&lt;"&amp;Shrnutí!$G$5,$G$11:$G$92,"&gt;"&amp;0)+COUNTIFS($F$11:$F$92,$F104,$E$11:$E$92,"&gt;"&amp;Shrnutí!$H$5,$G$11:$G$92,"&gt;"&amp;0))))</f>
        <v>0</v>
      </c>
      <c r="E104" s="12"/>
      <c r="F104" s="12">
        <v>27</v>
      </c>
      <c r="G104" s="12"/>
      <c r="H104" s="155"/>
      <c r="I104" s="155"/>
      <c r="J104" s="155"/>
      <c r="K104" s="155" t="str">
        <f>IF($D104=0," ",(IF(Shrnutí!$E$5&gt;0,SUMIFS(K$11:K$92,$C$11:$C$92,Shrnutí!$E$5,$F$11:$F$92,$F104),IF(Shrnutí!$F$5&gt;0,SUMIFS(K$11:K$92,$U$11:$U$92,Shrnutí!$F$5,$F$11:$F$92,$F104),SUMIFS(K$11:K$92,$G$11:$G$92,"&gt;0",$F$11:$F$92,$F104))))/$D104-(SUMIFS(K$11:K$92,$G$11:$G$92,"&lt;"&amp;Shrnutí!$G$5,$F$11:$F$92,$F104)+SUMIFS(K$11:K$92,$G$11:$G$92,"&gt;"&amp;Shrnutí!$H$5,$F$11:$F$92,$F104)))</f>
        <v xml:space="preserve"> </v>
      </c>
      <c r="L104" s="155" t="str">
        <f>IF($D104=0," ",(IF(Shrnutí!$E$5&gt;0,SUMIFS(L$11:L$92,$C$11:$C$92,Shrnutí!$E$5,$F$11:$F$92,$F104),IF(Shrnutí!$F$5&gt;0,SUMIFS(L$11:L$92,$U$11:$U$92,Shrnutí!$F$5,$F$11:$F$92,$F104),SUMIFS(L$11:L$92,$G$11:$G$92,"&gt;0",$F$11:$F$92,$F104))))/$D104-(SUMIFS(L$11:L$92,$G$11:$G$92,"&lt;"&amp;Shrnutí!$G$5,$F$11:$F$92,$F104)+SUMIFS(L$11:L$92,$G$11:$G$92,"&gt;"&amp;Shrnutí!$H$5,$F$11:$F$92,$F104)))</f>
        <v xml:space="preserve"> </v>
      </c>
      <c r="M104" s="155" t="str">
        <f>IF($D104=0," ",(IF(Shrnutí!$E$5&gt;0,SUMIFS(M$11:M$92,$C$11:$C$92,Shrnutí!$E$5,$F$11:$F$92,$F104),IF(Shrnutí!$F$5&gt;0,SUMIFS(M$11:M$92,$U$11:$U$92,Shrnutí!$F$5,$F$11:$F$92,$F104),SUMIFS(M$11:M$92,$G$11:$G$92,"&gt;0",$F$11:$F$92,$F104))))/$D104-(SUMIFS(M$11:M$92,$G$11:$G$92,"&lt;"&amp;Shrnutí!$G$5,$F$11:$F$92,$F104)+SUMIFS(M$11:M$92,$G$11:$G$92,"&gt;"&amp;Shrnutí!$H$5,$F$11:$F$92,$F104)))</f>
        <v xml:space="preserve"> </v>
      </c>
      <c r="N104" s="155" t="str">
        <f>IF($D104=0," ",(IF(Shrnutí!$E$5&gt;0,SUMIFS(N$11:N$92,$C$11:$C$92,Shrnutí!$E$5,$F$11:$F$92,$F104),IF(Shrnutí!$F$5&gt;0,SUMIFS(N$11:N$92,$U$11:$U$92,Shrnutí!$F$5,$F$11:$F$92,$F104),SUMIFS(N$11:N$92,$G$11:$G$92,"&gt;0",$F$11:$F$92,$F104))))/$D104-(SUMIFS(N$11:N$92,$G$11:$G$92,"&lt;"&amp;Shrnutí!$G$5,$F$11:$F$92,$F104)+SUMIFS(N$11:N$92,$G$11:$G$92,"&gt;"&amp;Shrnutí!$H$5,$F$11:$F$92,$F104)))</f>
        <v xml:space="preserve"> </v>
      </c>
      <c r="O104" s="155" t="str">
        <f>IF($D104=0," ",(IF(Shrnutí!$E$5&gt;0,SUMIFS(O$11:O$92,$C$11:$C$92,Shrnutí!$E$5,$F$11:$F$92,$F104),IF(Shrnutí!$F$5&gt;0,SUMIFS(O$11:O$92,$U$11:$U$92,Shrnutí!$F$5,$F$11:$F$92,$F104),SUMIFS(O$11:O$92,$G$11:$G$92,"&gt;0",$F$11:$F$92,$F104))))/$D104-(SUMIFS(O$11:O$92,$G$11:$G$92,"&lt;"&amp;Shrnutí!$G$5,$F$11:$F$92,$F104)+SUMIFS(O$11:O$92,$G$11:$G$92,"&gt;"&amp;Shrnutí!$H$5,$F$11:$F$92,$F104)))</f>
        <v xml:space="preserve"> </v>
      </c>
      <c r="P104" s="155" t="str">
        <f>IF($D104=0," ",(IF(Shrnutí!$E$5&gt;0,SUMIFS(P$11:P$92,$C$11:$C$92,Shrnutí!$E$5,$F$11:$F$92,$F104),IF(Shrnutí!$F$5&gt;0,SUMIFS(P$11:P$92,$U$11:$U$92,Shrnutí!$F$5,$F$11:$F$92,$F104),SUMIFS(P$11:P$92,$G$11:$G$92,"&gt;0",$F$11:$F$92,$F104))))/$D104-(SUMIFS(P$11:P$92,$G$11:$G$92,"&lt;"&amp;Shrnutí!$G$5,$F$11:$F$92,$F104)+SUMIFS(P$11:P$92,$G$11:$G$92,"&gt;"&amp;Shrnutí!$H$5,$F$11:$F$92,$F104)))</f>
        <v xml:space="preserve"> </v>
      </c>
      <c r="Q104" s="155"/>
      <c r="R104" s="155" t="str">
        <f>IF($D104=0," ",(IF(Shrnutí!$E$5&gt;0,SUMIFS(R$11:R$92,$C$11:$C$92,Shrnutí!$E$5,$F$11:$F$92,$F104),IF(Shrnutí!$F$5&gt;0,SUMIFS(R$11:R$92,$U$11:$U$92,Shrnutí!$F$5,$F$11:$F$92,$F104),SUMIFS(R$11:R$92,$G$11:$G$92,"&gt;0",$F$11:$F$92,$F104))))/$D104-(SUMIFS(R$11:R$92,$G$11:$G$92,"&lt;"&amp;Shrnutí!$G$5,$F$11:$F$92,$F104)+SUMIFS(R$11:R$92,$G$11:$G$92,"&gt;"&amp;Shrnutí!$H$5,$F$11:$F$92,$F104)))</f>
        <v xml:space="preserve"> </v>
      </c>
      <c r="S104" s="155" t="str">
        <f>IF($D104=0," ",(IF(Shrnutí!$E$5&gt;0,SUMIFS(S$11:S$92,$C$11:$C$92,Shrnutí!$E$5,$F$11:$F$92,$F104),IF(Shrnutí!$F$5&gt;0,SUMIFS(S$11:S$92,$U$11:$U$92,Shrnutí!$F$5,$F$11:$F$92,$F104),SUMIFS(S$11:S$92,$G$11:$G$92,"&gt;0",$F$11:$F$92,$F104))))/$D104-(SUMIFS(S$11:S$92,$G$11:$G$92,"&lt;"&amp;Shrnutí!$G$5,$F$11:$F$92,$F104)+SUMIFS(S$11:S$92,$G$11:$G$92,"&gt;"&amp;Shrnutí!$H$5,$F$11:$F$92,$F104)))</f>
        <v xml:space="preserve"> </v>
      </c>
      <c r="T104" s="155" t="str">
        <f>IF($D104=0," ",(IF(Shrnutí!$E$5&gt;0,SUMIFS(T$11:T$92,$C$11:$C$92,Shrnutí!$E$5,$F$11:$F$92,$F104),IF(Shrnutí!$F$5&gt;0,SUMIFS(T$11:T$92,$U$11:$U$92,Shrnutí!$F$5,$F$11:$F$92,$F104),SUMIFS(T$11:T$92,$G$11:$G$92,"&gt;0",$F$11:$F$92,$F104))))/$D104-(SUMIFS(T$11:T$92,$G$11:$G$92,"&lt;"&amp;Shrnutí!$G$5,$F$11:$F$92,$F104)+SUMIFS(T$11:T$92,$G$11:$G$92,"&gt;"&amp;Shrnutí!$H$5,$F$11:$F$92,$F104)))</f>
        <v xml:space="preserve"> </v>
      </c>
      <c r="U104" s="151">
        <v>7.5</v>
      </c>
      <c r="V104" s="59" t="str">
        <f t="shared" si="24"/>
        <v xml:space="preserve"> </v>
      </c>
      <c r="W104" s="148">
        <f t="shared" si="23"/>
        <v>0.66666666666666663</v>
      </c>
    </row>
    <row r="105" spans="1:23">
      <c r="A105" s="103">
        <v>10</v>
      </c>
      <c r="B105" s="12"/>
      <c r="C105" s="12"/>
      <c r="D105" s="12">
        <f>IF(Shrnutí!$E$5&gt;0,COUNTIFS($F$11:$F$92,$F105,$C$11:$C$92,Shrnutí!$E$5,$G$11:$G$92,"&gt;"&amp;0),IF(Shrnutí!$F$5&gt;0,COUNTIFS($F$11:$F$92,$F105,$U$11:$U$92,Shrnutí!$F$5,$G$11:$G$92,"&gt;"&amp;0),COUNTIFS($F$11:$F$92,F105,$G$11:$G$92,"&gt;"&amp;0)-(COUNTIFS($F$11:$F$92,$F105,$E$11:$E$92,"&lt;"&amp;Shrnutí!$G$5,$G$11:$G$92,"&gt;"&amp;0)+COUNTIFS($F$11:$F$92,$F105,$E$11:$E$92,"&gt;"&amp;Shrnutí!$H$5,$G$11:$G$92,"&gt;"&amp;0))))</f>
        <v>0</v>
      </c>
      <c r="E105" s="12"/>
      <c r="F105" s="12">
        <v>43</v>
      </c>
      <c r="G105" s="12"/>
      <c r="H105" s="155"/>
      <c r="I105" s="155"/>
      <c r="J105" s="155"/>
      <c r="K105" s="155" t="str">
        <f>IF($D105=0," ",(IF(Shrnutí!$E$5&gt;0,SUMIFS(K$11:K$92,$C$11:$C$92,Shrnutí!$E$5,$F$11:$F$92,$F105),IF(Shrnutí!$F$5&gt;0,SUMIFS(K$11:K$92,$U$11:$U$92,Shrnutí!$F$5,$F$11:$F$92,$F105),SUMIFS(K$11:K$92,$G$11:$G$92,"&gt;0",$F$11:$F$92,$F105))))/$D105-(SUMIFS(K$11:K$92,$G$11:$G$92,"&lt;"&amp;Shrnutí!$G$5,$F$11:$F$92,$F105)+SUMIFS(K$11:K$92,$G$11:$G$92,"&gt;"&amp;Shrnutí!$H$5,$F$11:$F$92,$F105)))</f>
        <v xml:space="preserve"> </v>
      </c>
      <c r="L105" s="155" t="str">
        <f>IF($D105=0," ",(IF(Shrnutí!$E$5&gt;0,SUMIFS(L$11:L$92,$C$11:$C$92,Shrnutí!$E$5,$F$11:$F$92,$F105),IF(Shrnutí!$F$5&gt;0,SUMIFS(L$11:L$92,$U$11:$U$92,Shrnutí!$F$5,$F$11:$F$92,$F105),SUMIFS(L$11:L$92,$G$11:$G$92,"&gt;0",$F$11:$F$92,$F105))))/$D105-(SUMIFS(L$11:L$92,$G$11:$G$92,"&lt;"&amp;Shrnutí!$G$5,$F$11:$F$92,$F105)+SUMIFS(L$11:L$92,$G$11:$G$92,"&gt;"&amp;Shrnutí!$H$5,$F$11:$F$92,$F105)))</f>
        <v xml:space="preserve"> </v>
      </c>
      <c r="M105" s="155" t="str">
        <f>IF($D105=0," ",(IF(Shrnutí!$E$5&gt;0,SUMIFS(M$11:M$92,$C$11:$C$92,Shrnutí!$E$5,$F$11:$F$92,$F105),IF(Shrnutí!$F$5&gt;0,SUMIFS(M$11:M$92,$U$11:$U$92,Shrnutí!$F$5,$F$11:$F$92,$F105),SUMIFS(M$11:M$92,$G$11:$G$92,"&gt;0",$F$11:$F$92,$F105))))/$D105-(SUMIFS(M$11:M$92,$G$11:$G$92,"&lt;"&amp;Shrnutí!$G$5,$F$11:$F$92,$F105)+SUMIFS(M$11:M$92,$G$11:$G$92,"&gt;"&amp;Shrnutí!$H$5,$F$11:$F$92,$F105)))</f>
        <v xml:space="preserve"> </v>
      </c>
      <c r="N105" s="155" t="str">
        <f>IF($D105=0," ",(IF(Shrnutí!$E$5&gt;0,SUMIFS(N$11:N$92,$C$11:$C$92,Shrnutí!$E$5,$F$11:$F$92,$F105),IF(Shrnutí!$F$5&gt;0,SUMIFS(N$11:N$92,$U$11:$U$92,Shrnutí!$F$5,$F$11:$F$92,$F105),SUMIFS(N$11:N$92,$G$11:$G$92,"&gt;0",$F$11:$F$92,$F105))))/$D105-(SUMIFS(N$11:N$92,$G$11:$G$92,"&lt;"&amp;Shrnutí!$G$5,$F$11:$F$92,$F105)+SUMIFS(N$11:N$92,$G$11:$G$92,"&gt;"&amp;Shrnutí!$H$5,$F$11:$F$92,$F105)))</f>
        <v xml:space="preserve"> </v>
      </c>
      <c r="O105" s="155" t="str">
        <f>IF($D105=0," ",(IF(Shrnutí!$E$5&gt;0,SUMIFS(O$11:O$92,$C$11:$C$92,Shrnutí!$E$5,$F$11:$F$92,$F105),IF(Shrnutí!$F$5&gt;0,SUMIFS(O$11:O$92,$U$11:$U$92,Shrnutí!$F$5,$F$11:$F$92,$F105),SUMIFS(O$11:O$92,$G$11:$G$92,"&gt;0",$F$11:$F$92,$F105))))/$D105-(SUMIFS(O$11:O$92,$G$11:$G$92,"&lt;"&amp;Shrnutí!$G$5,$F$11:$F$92,$F105)+SUMIFS(O$11:O$92,$G$11:$G$92,"&gt;"&amp;Shrnutí!$H$5,$F$11:$F$92,$F105)))</f>
        <v xml:space="preserve"> </v>
      </c>
      <c r="P105" s="155" t="str">
        <f>IF($D105=0," ",(IF(Shrnutí!$E$5&gt;0,SUMIFS(P$11:P$92,$C$11:$C$92,Shrnutí!$E$5,$F$11:$F$92,$F105),IF(Shrnutí!$F$5&gt;0,SUMIFS(P$11:P$92,$U$11:$U$92,Shrnutí!$F$5,$F$11:$F$92,$F105),SUMIFS(P$11:P$92,$G$11:$G$92,"&gt;0",$F$11:$F$92,$F105))))/$D105-(SUMIFS(P$11:P$92,$G$11:$G$92,"&lt;"&amp;Shrnutí!$G$5,$F$11:$F$92,$F105)+SUMIFS(P$11:P$92,$G$11:$G$92,"&gt;"&amp;Shrnutí!$H$5,$F$11:$F$92,$F105)))</f>
        <v xml:space="preserve"> </v>
      </c>
      <c r="Q105" s="155"/>
      <c r="R105" s="155" t="str">
        <f>IF($D105=0," ",(IF(Shrnutí!$E$5&gt;0,SUMIFS(R$11:R$92,$C$11:$C$92,Shrnutí!$E$5,$F$11:$F$92,$F105),IF(Shrnutí!$F$5&gt;0,SUMIFS(R$11:R$92,$U$11:$U$92,Shrnutí!$F$5,$F$11:$F$92,$F105),SUMIFS(R$11:R$92,$G$11:$G$92,"&gt;0",$F$11:$F$92,$F105))))/$D105-(SUMIFS(R$11:R$92,$G$11:$G$92,"&lt;"&amp;Shrnutí!$G$5,$F$11:$F$92,$F105)+SUMIFS(R$11:R$92,$G$11:$G$92,"&gt;"&amp;Shrnutí!$H$5,$F$11:$F$92,$F105)))</f>
        <v xml:space="preserve"> </v>
      </c>
      <c r="S105" s="155" t="str">
        <f>IF($D105=0," ",(IF(Shrnutí!$E$5&gt;0,SUMIFS(S$11:S$92,$C$11:$C$92,Shrnutí!$E$5,$F$11:$F$92,$F105),IF(Shrnutí!$F$5&gt;0,SUMIFS(S$11:S$92,$U$11:$U$92,Shrnutí!$F$5,$F$11:$F$92,$F105),SUMIFS(S$11:S$92,$G$11:$G$92,"&gt;0",$F$11:$F$92,$F105))))/$D105-(SUMIFS(S$11:S$92,$G$11:$G$92,"&lt;"&amp;Shrnutí!$G$5,$F$11:$F$92,$F105)+SUMIFS(S$11:S$92,$G$11:$G$92,"&gt;"&amp;Shrnutí!$H$5,$F$11:$F$92,$F105)))</f>
        <v xml:space="preserve"> </v>
      </c>
      <c r="T105" s="155" t="str">
        <f>IF($D105=0," ",(IF(Shrnutí!$E$5&gt;0,SUMIFS(T$11:T$92,$C$11:$C$92,Shrnutí!$E$5,$F$11:$F$92,$F105),IF(Shrnutí!$F$5&gt;0,SUMIFS(T$11:T$92,$U$11:$U$92,Shrnutí!$F$5,$F$11:$F$92,$F105),SUMIFS(T$11:T$92,$G$11:$G$92,"&gt;0",$F$11:$F$92,$F105))))/$D105-(SUMIFS(T$11:T$92,$G$11:$G$92,"&lt;"&amp;Shrnutí!$G$5,$F$11:$F$92,$F105)+SUMIFS(T$11:T$92,$G$11:$G$92,"&gt;"&amp;Shrnutí!$H$5,$F$11:$F$92,$F105)))</f>
        <v xml:space="preserve"> </v>
      </c>
      <c r="U105" s="151">
        <v>7.5</v>
      </c>
      <c r="V105" s="59" t="str">
        <f t="shared" si="24"/>
        <v xml:space="preserve"> </v>
      </c>
      <c r="W105" s="148">
        <f t="shared" si="23"/>
        <v>0.66666666666666663</v>
      </c>
    </row>
    <row r="106" spans="1:23">
      <c r="A106" s="103">
        <v>11</v>
      </c>
      <c r="B106" s="12"/>
      <c r="C106" s="12"/>
      <c r="D106" s="12">
        <f>IF(Shrnutí!$E$5&gt;0,COUNTIFS($F$11:$F$92,$F106,$C$11:$C$92,Shrnutí!$E$5,$G$11:$G$92,"&gt;"&amp;0),IF(Shrnutí!$F$5&gt;0,COUNTIFS($F$11:$F$92,$F106,$U$11:$U$92,Shrnutí!$F$5,$G$11:$G$92,"&gt;"&amp;0),COUNTIFS($F$11:$F$92,F106,$G$11:$G$92,"&gt;"&amp;0)-(COUNTIFS($F$11:$F$92,$F106,$E$11:$E$92,"&lt;"&amp;Shrnutí!$G$5,$G$11:$G$92,"&gt;"&amp;0)+COUNTIFS($F$11:$F$92,$F106,$E$11:$E$92,"&gt;"&amp;Shrnutí!$H$5,$G$11:$G$92,"&gt;"&amp;0))))</f>
        <v>0</v>
      </c>
      <c r="E106" s="12"/>
      <c r="F106" s="12">
        <v>45</v>
      </c>
      <c r="G106" s="12"/>
      <c r="H106" s="155"/>
      <c r="I106" s="155"/>
      <c r="J106" s="155"/>
      <c r="K106" s="155" t="str">
        <f>IF($D106=0," ",(IF(Shrnutí!$E$5&gt;0,SUMIFS(K$11:K$92,$C$11:$C$92,Shrnutí!$E$5,$F$11:$F$92,$F106),IF(Shrnutí!$F$5&gt;0,SUMIFS(K$11:K$92,$U$11:$U$92,Shrnutí!$F$5,$F$11:$F$92,$F106),SUMIFS(K$11:K$92,$G$11:$G$92,"&gt;0",$F$11:$F$92,$F106))))/$D106-(SUMIFS(K$11:K$92,$G$11:$G$92,"&lt;"&amp;Shrnutí!$G$5,$F$11:$F$92,$F106)+SUMIFS(K$11:K$92,$G$11:$G$92,"&gt;"&amp;Shrnutí!$H$5,$F$11:$F$92,$F106)))</f>
        <v xml:space="preserve"> </v>
      </c>
      <c r="L106" s="155" t="str">
        <f>IF($D106=0," ",(IF(Shrnutí!$E$5&gt;0,SUMIFS(L$11:L$92,$C$11:$C$92,Shrnutí!$E$5,$F$11:$F$92,$F106),IF(Shrnutí!$F$5&gt;0,SUMIFS(L$11:L$92,$U$11:$U$92,Shrnutí!$F$5,$F$11:$F$92,$F106),SUMIFS(L$11:L$92,$G$11:$G$92,"&gt;0",$F$11:$F$92,$F106))))/$D106-(SUMIFS(L$11:L$92,$G$11:$G$92,"&lt;"&amp;Shrnutí!$G$5,$F$11:$F$92,$F106)+SUMIFS(L$11:L$92,$G$11:$G$92,"&gt;"&amp;Shrnutí!$H$5,$F$11:$F$92,$F106)))</f>
        <v xml:space="preserve"> </v>
      </c>
      <c r="M106" s="155" t="str">
        <f>IF($D106=0," ",(IF(Shrnutí!$E$5&gt;0,SUMIFS(M$11:M$92,$C$11:$C$92,Shrnutí!$E$5,$F$11:$F$92,$F106),IF(Shrnutí!$F$5&gt;0,SUMIFS(M$11:M$92,$U$11:$U$92,Shrnutí!$F$5,$F$11:$F$92,$F106),SUMIFS(M$11:M$92,$G$11:$G$92,"&gt;0",$F$11:$F$92,$F106))))/$D106-(SUMIFS(M$11:M$92,$G$11:$G$92,"&lt;"&amp;Shrnutí!$G$5,$F$11:$F$92,$F106)+SUMIFS(M$11:M$92,$G$11:$G$92,"&gt;"&amp;Shrnutí!$H$5,$F$11:$F$92,$F106)))</f>
        <v xml:space="preserve"> </v>
      </c>
      <c r="N106" s="155" t="str">
        <f>IF($D106=0," ",(IF(Shrnutí!$E$5&gt;0,SUMIFS(N$11:N$92,$C$11:$C$92,Shrnutí!$E$5,$F$11:$F$92,$F106),IF(Shrnutí!$F$5&gt;0,SUMIFS(N$11:N$92,$U$11:$U$92,Shrnutí!$F$5,$F$11:$F$92,$F106),SUMIFS(N$11:N$92,$G$11:$G$92,"&gt;0",$F$11:$F$92,$F106))))/$D106-(SUMIFS(N$11:N$92,$G$11:$G$92,"&lt;"&amp;Shrnutí!$G$5,$F$11:$F$92,$F106)+SUMIFS(N$11:N$92,$G$11:$G$92,"&gt;"&amp;Shrnutí!$H$5,$F$11:$F$92,$F106)))</f>
        <v xml:space="preserve"> </v>
      </c>
      <c r="O106" s="155" t="str">
        <f>IF($D106=0," ",(IF(Shrnutí!$E$5&gt;0,SUMIFS(O$11:O$92,$C$11:$C$92,Shrnutí!$E$5,$F$11:$F$92,$F106),IF(Shrnutí!$F$5&gt;0,SUMIFS(O$11:O$92,$U$11:$U$92,Shrnutí!$F$5,$F$11:$F$92,$F106),SUMIFS(O$11:O$92,$G$11:$G$92,"&gt;0",$F$11:$F$92,$F106))))/$D106-(SUMIFS(O$11:O$92,$G$11:$G$92,"&lt;"&amp;Shrnutí!$G$5,$F$11:$F$92,$F106)+SUMIFS(O$11:O$92,$G$11:$G$92,"&gt;"&amp;Shrnutí!$H$5,$F$11:$F$92,$F106)))</f>
        <v xml:space="preserve"> </v>
      </c>
      <c r="P106" s="155" t="str">
        <f>IF($D106=0," ",(IF(Shrnutí!$E$5&gt;0,SUMIFS(P$11:P$92,$C$11:$C$92,Shrnutí!$E$5,$F$11:$F$92,$F106),IF(Shrnutí!$F$5&gt;0,SUMIFS(P$11:P$92,$U$11:$U$92,Shrnutí!$F$5,$F$11:$F$92,$F106),SUMIFS(P$11:P$92,$G$11:$G$92,"&gt;0",$F$11:$F$92,$F106))))/$D106-(SUMIFS(P$11:P$92,$G$11:$G$92,"&lt;"&amp;Shrnutí!$G$5,$F$11:$F$92,$F106)+SUMIFS(P$11:P$92,$G$11:$G$92,"&gt;"&amp;Shrnutí!$H$5,$F$11:$F$92,$F106)))</f>
        <v xml:space="preserve"> </v>
      </c>
      <c r="Q106" s="155"/>
      <c r="R106" s="155" t="str">
        <f>IF($D106=0," ",(IF(Shrnutí!$E$5&gt;0,SUMIFS(R$11:R$92,$C$11:$C$92,Shrnutí!$E$5,$F$11:$F$92,$F106),IF(Shrnutí!$F$5&gt;0,SUMIFS(R$11:R$92,$U$11:$U$92,Shrnutí!$F$5,$F$11:$F$92,$F106),SUMIFS(R$11:R$92,$G$11:$G$92,"&gt;0",$F$11:$F$92,$F106))))/$D106-(SUMIFS(R$11:R$92,$G$11:$G$92,"&lt;"&amp;Shrnutí!$G$5,$F$11:$F$92,$F106)+SUMIFS(R$11:R$92,$G$11:$G$92,"&gt;"&amp;Shrnutí!$H$5,$F$11:$F$92,$F106)))</f>
        <v xml:space="preserve"> </v>
      </c>
      <c r="S106" s="155" t="str">
        <f>IF($D106=0," ",(IF(Shrnutí!$E$5&gt;0,SUMIFS(S$11:S$92,$C$11:$C$92,Shrnutí!$E$5,$F$11:$F$92,$F106),IF(Shrnutí!$F$5&gt;0,SUMIFS(S$11:S$92,$U$11:$U$92,Shrnutí!$F$5,$F$11:$F$92,$F106),SUMIFS(S$11:S$92,$G$11:$G$92,"&gt;0",$F$11:$F$92,$F106))))/$D106-(SUMIFS(S$11:S$92,$G$11:$G$92,"&lt;"&amp;Shrnutí!$G$5,$F$11:$F$92,$F106)+SUMIFS(S$11:S$92,$G$11:$G$92,"&gt;"&amp;Shrnutí!$H$5,$F$11:$F$92,$F106)))</f>
        <v xml:space="preserve"> </v>
      </c>
      <c r="T106" s="155" t="str">
        <f>IF($D106=0," ",(IF(Shrnutí!$E$5&gt;0,SUMIFS(T$11:T$92,$C$11:$C$92,Shrnutí!$E$5,$F$11:$F$92,$F106),IF(Shrnutí!$F$5&gt;0,SUMIFS(T$11:T$92,$U$11:$U$92,Shrnutí!$F$5,$F$11:$F$92,$F106),SUMIFS(T$11:T$92,$G$11:$G$92,"&gt;0",$F$11:$F$92,$F106))))/$D106-(SUMIFS(T$11:T$92,$G$11:$G$92,"&lt;"&amp;Shrnutí!$G$5,$F$11:$F$92,$F106)+SUMIFS(T$11:T$92,$G$11:$G$92,"&gt;"&amp;Shrnutí!$H$5,$F$11:$F$92,$F106)))</f>
        <v xml:space="preserve"> </v>
      </c>
      <c r="U106" s="151">
        <v>7.5</v>
      </c>
      <c r="V106" s="59" t="str">
        <f t="shared" si="24"/>
        <v xml:space="preserve"> </v>
      </c>
      <c r="W106" s="148">
        <f t="shared" si="23"/>
        <v>0.66666666666666663</v>
      </c>
    </row>
    <row r="107" spans="1:23">
      <c r="A107" s="103">
        <v>12</v>
      </c>
      <c r="B107" s="12"/>
      <c r="C107" s="12"/>
      <c r="D107" s="12">
        <f>IF(Shrnutí!$E$5&gt;0,COUNTIFS($F$11:$F$92,$F107,$C$11:$C$92,Shrnutí!$E$5,$G$11:$G$92,"&gt;"&amp;0),IF(Shrnutí!$F$5&gt;0,COUNTIFS($F$11:$F$92,$F107,$U$11:$U$92,Shrnutí!$F$5,$G$11:$G$92,"&gt;"&amp;0),COUNTIFS($F$11:$F$92,F107,$G$11:$G$92,"&gt;"&amp;0)-(COUNTIFS($F$11:$F$92,$F107,$E$11:$E$92,"&lt;"&amp;Shrnutí!$G$5,$G$11:$G$92,"&gt;"&amp;0)+COUNTIFS($F$11:$F$92,$F107,$E$11:$E$92,"&gt;"&amp;Shrnutí!$H$5,$G$11:$G$92,"&gt;"&amp;0))))</f>
        <v>0</v>
      </c>
      <c r="E107" s="12"/>
      <c r="F107" s="12"/>
      <c r="G107" s="12"/>
      <c r="H107" s="155"/>
      <c r="I107" s="155"/>
      <c r="J107" s="155"/>
      <c r="K107" s="155" t="str">
        <f>IF($D107=0," ",(IF(Shrnutí!$E$5&gt;0,SUMIFS(K$11:K$92,$C$11:$C$92,Shrnutí!$E$5,$F$11:$F$92,$F107),IF(Shrnutí!$F$5&gt;0,SUMIFS(K$11:K$92,$U$11:$U$92,Shrnutí!$F$5,$F$11:$F$92,$F107),SUMIFS(K$11:K$92,$G$11:$G$92,"&gt;0",$F$11:$F$92,$F107))))/$D107-(SUMIFS(K$11:K$92,$G$11:$G$92,"&lt;"&amp;Shrnutí!$G$5,$F$11:$F$92,$F107)+SUMIFS(K$11:K$92,$G$11:$G$92,"&gt;"&amp;Shrnutí!$H$5,$F$11:$F$92,$F107)))</f>
        <v xml:space="preserve"> </v>
      </c>
      <c r="L107" s="155" t="str">
        <f>IF($D107=0," ",(IF(Shrnutí!$E$5&gt;0,SUMIFS(L$11:L$92,$C$11:$C$92,Shrnutí!$E$5,$F$11:$F$92,$F107),IF(Shrnutí!$F$5&gt;0,SUMIFS(L$11:L$92,$U$11:$U$92,Shrnutí!$F$5,$F$11:$F$92,$F107),SUMIFS(L$11:L$92,$G$11:$G$92,"&gt;0",$F$11:$F$92,$F107))))/$D107-(SUMIFS(L$11:L$92,$G$11:$G$92,"&lt;"&amp;Shrnutí!$G$5,$F$11:$F$92,$F107)+SUMIFS(L$11:L$92,$G$11:$G$92,"&gt;"&amp;Shrnutí!$H$5,$F$11:$F$92,$F107)))</f>
        <v xml:space="preserve"> </v>
      </c>
      <c r="M107" s="155" t="str">
        <f>IF($D107=0," ",(IF(Shrnutí!$E$5&gt;0,SUMIFS(M$11:M$92,$C$11:$C$92,Shrnutí!$E$5,$F$11:$F$92,$F107),IF(Shrnutí!$F$5&gt;0,SUMIFS(M$11:M$92,$U$11:$U$92,Shrnutí!$F$5,$F$11:$F$92,$F107),SUMIFS(M$11:M$92,$G$11:$G$92,"&gt;0",$F$11:$F$92,$F107))))/$D107-(SUMIFS(M$11:M$92,$G$11:$G$92,"&lt;"&amp;Shrnutí!$G$5,$F$11:$F$92,$F107)+SUMIFS(M$11:M$92,$G$11:$G$92,"&gt;"&amp;Shrnutí!$H$5,$F$11:$F$92,$F107)))</f>
        <v xml:space="preserve"> </v>
      </c>
      <c r="N107" s="155" t="str">
        <f>IF($D107=0," ",(IF(Shrnutí!$E$5&gt;0,SUMIFS(N$11:N$92,$C$11:$C$92,Shrnutí!$E$5,$F$11:$F$92,$F107),IF(Shrnutí!$F$5&gt;0,SUMIFS(N$11:N$92,$U$11:$U$92,Shrnutí!$F$5,$F$11:$F$92,$F107),SUMIFS(N$11:N$92,$G$11:$G$92,"&gt;0",$F$11:$F$92,$F107))))/$D107-(SUMIFS(N$11:N$92,$G$11:$G$92,"&lt;"&amp;Shrnutí!$G$5,$F$11:$F$92,$F107)+SUMIFS(N$11:N$92,$G$11:$G$92,"&gt;"&amp;Shrnutí!$H$5,$F$11:$F$92,$F107)))</f>
        <v xml:space="preserve"> </v>
      </c>
      <c r="O107" s="155" t="str">
        <f>IF($D107=0," ",(IF(Shrnutí!$E$5&gt;0,SUMIFS(O$11:O$92,$C$11:$C$92,Shrnutí!$E$5,$F$11:$F$92,$F107),IF(Shrnutí!$F$5&gt;0,SUMIFS(O$11:O$92,$U$11:$U$92,Shrnutí!$F$5,$F$11:$F$92,$F107),SUMIFS(O$11:O$92,$G$11:$G$92,"&gt;0",$F$11:$F$92,$F107))))/$D107-(SUMIFS(O$11:O$92,$G$11:$G$92,"&lt;"&amp;Shrnutí!$G$5,$F$11:$F$92,$F107)+SUMIFS(O$11:O$92,$G$11:$G$92,"&gt;"&amp;Shrnutí!$H$5,$F$11:$F$92,$F107)))</f>
        <v xml:space="preserve"> </v>
      </c>
      <c r="P107" s="155" t="str">
        <f>IF($D107=0," ",(IF(Shrnutí!$E$5&gt;0,SUMIFS(P$11:P$92,$C$11:$C$92,Shrnutí!$E$5,$F$11:$F$92,$F107),IF(Shrnutí!$F$5&gt;0,SUMIFS(P$11:P$92,$U$11:$U$92,Shrnutí!$F$5,$F$11:$F$92,$F107),SUMIFS(P$11:P$92,$G$11:$G$92,"&gt;0",$F$11:$F$92,$F107))))/$D107-(SUMIFS(P$11:P$92,$G$11:$G$92,"&lt;"&amp;Shrnutí!$G$5,$F$11:$F$92,$F107)+SUMIFS(P$11:P$92,$G$11:$G$92,"&gt;"&amp;Shrnutí!$H$5,$F$11:$F$92,$F107)))</f>
        <v xml:space="preserve"> </v>
      </c>
      <c r="Q107" s="155"/>
      <c r="R107" s="155" t="str">
        <f>IF($D107=0," ",(IF(Shrnutí!$E$5&gt;0,SUMIFS(R$11:R$92,$C$11:$C$92,Shrnutí!$E$5,$F$11:$F$92,$F107),IF(Shrnutí!$F$5&gt;0,SUMIFS(R$11:R$92,$U$11:$U$92,Shrnutí!$F$5,$F$11:$F$92,$F107),SUMIFS(R$11:R$92,$G$11:$G$92,"&gt;0",$F$11:$F$92,$F107))))/$D107-(SUMIFS(R$11:R$92,$G$11:$G$92,"&lt;"&amp;Shrnutí!$G$5,$F$11:$F$92,$F107)+SUMIFS(R$11:R$92,$G$11:$G$92,"&gt;"&amp;Shrnutí!$H$5,$F$11:$F$92,$F107)))</f>
        <v xml:space="preserve"> </v>
      </c>
      <c r="S107" s="155" t="str">
        <f>IF($D107=0," ",(IF(Shrnutí!$E$5&gt;0,SUMIFS(S$11:S$92,$C$11:$C$92,Shrnutí!$E$5,$F$11:$F$92,$F107),IF(Shrnutí!$F$5&gt;0,SUMIFS(S$11:S$92,$U$11:$U$92,Shrnutí!$F$5,$F$11:$F$92,$F107),SUMIFS(S$11:S$92,$G$11:$G$92,"&gt;0",$F$11:$F$92,$F107))))/$D107-(SUMIFS(S$11:S$92,$G$11:$G$92,"&lt;"&amp;Shrnutí!$G$5,$F$11:$F$92,$F107)+SUMIFS(S$11:S$92,$G$11:$G$92,"&gt;"&amp;Shrnutí!$H$5,$F$11:$F$92,$F107)))</f>
        <v xml:space="preserve"> </v>
      </c>
      <c r="T107" s="155" t="str">
        <f>IF($D107=0," ",(IF(Shrnutí!$E$5&gt;0,SUMIFS(T$11:T$92,$C$11:$C$92,Shrnutí!$E$5,$F$11:$F$92,$F107),IF(Shrnutí!$F$5&gt;0,SUMIFS(T$11:T$92,$U$11:$U$92,Shrnutí!$F$5,$F$11:$F$92,$F107),SUMIFS(T$11:T$92,$G$11:$G$92,"&gt;0",$F$11:$F$92,$F107))))/$D107-(SUMIFS(T$11:T$92,$G$11:$G$92,"&lt;"&amp;Shrnutí!$G$5,$F$11:$F$92,$F107)+SUMIFS(T$11:T$92,$G$11:$G$92,"&gt;"&amp;Shrnutí!$H$5,$F$11:$F$92,$F107)))</f>
        <v xml:space="preserve"> </v>
      </c>
      <c r="U107" s="151">
        <v>7.5</v>
      </c>
      <c r="V107" s="59" t="str">
        <f t="shared" si="24"/>
        <v xml:space="preserve"> </v>
      </c>
      <c r="W107" s="148">
        <f t="shared" si="23"/>
        <v>0.66666666666666663</v>
      </c>
    </row>
    <row r="108" spans="1:23">
      <c r="A108" s="103">
        <v>13</v>
      </c>
      <c r="B108" s="12"/>
      <c r="C108" s="12"/>
      <c r="D108" s="12">
        <f>IF(Shrnutí!$E$5&gt;0,COUNTIFS($F$11:$F$92,$F108,$C$11:$C$92,Shrnutí!$E$5,$G$11:$G$92,"&gt;"&amp;0),IF(Shrnutí!$F$5&gt;0,COUNTIFS($F$11:$F$92,$F108,$U$11:$U$92,Shrnutí!$F$5,$G$11:$G$92,"&gt;"&amp;0),COUNTIFS($F$11:$F$92,F108,$G$11:$G$92,"&gt;"&amp;0)-(COUNTIFS($F$11:$F$92,$F108,$E$11:$E$92,"&lt;"&amp;Shrnutí!$G$5,$G$11:$G$92,"&gt;"&amp;0)+COUNTIFS($F$11:$F$92,$F108,$E$11:$E$92,"&gt;"&amp;Shrnutí!$H$5,$G$11:$G$92,"&gt;"&amp;0))))</f>
        <v>0</v>
      </c>
      <c r="E108" s="12"/>
      <c r="F108" s="12"/>
      <c r="G108" s="12"/>
      <c r="H108" s="37"/>
      <c r="I108" s="37"/>
      <c r="J108" s="37"/>
      <c r="K108" s="155" t="str">
        <f>IF($D108=0," ",(IF(Shrnutí!$E$5&gt;0,SUMIFS(K$11:K$92,$C$11:$C$92,Shrnutí!$E$5,$F$11:$F$92,$F108),IF(Shrnutí!$F$5&gt;0,SUMIFS(K$11:K$92,$U$11:$U$92,Shrnutí!$F$5,$F$11:$F$92,$F108),SUMIFS(K$11:K$92,$G$11:$G$92,"&gt;0",$F$11:$F$92,$F108))))/$D108-(SUMIFS(K$11:K$92,$G$11:$G$92,"&lt;"&amp;Shrnutí!$G$5,$F$11:$F$92,$F108)+SUMIFS(K$11:K$92,$G$11:$G$92,"&gt;"&amp;Shrnutí!$H$5,$F$11:$F$92,$F108)))</f>
        <v xml:space="preserve"> </v>
      </c>
      <c r="L108" s="155" t="str">
        <f>IF($D108=0," ",(IF(Shrnutí!$E$5&gt;0,SUMIFS(L$11:L$92,$C$11:$C$92,Shrnutí!$E$5,$F$11:$F$92,$F108),IF(Shrnutí!$F$5&gt;0,SUMIFS(L$11:L$92,$U$11:$U$92,Shrnutí!$F$5,$F$11:$F$92,$F108),SUMIFS(L$11:L$92,$G$11:$G$92,"&gt;0",$F$11:$F$92,$F108))))/$D108-(SUMIFS(L$11:L$92,$G$11:$G$92,"&lt;"&amp;Shrnutí!$G$5,$F$11:$F$92,$F108)+SUMIFS(L$11:L$92,$G$11:$G$92,"&gt;"&amp;Shrnutí!$H$5,$F$11:$F$92,$F108)))</f>
        <v xml:space="preserve"> </v>
      </c>
      <c r="M108" s="155" t="str">
        <f>IF($D108=0," ",(IF(Shrnutí!$E$5&gt;0,SUMIFS(M$11:M$92,$C$11:$C$92,Shrnutí!$E$5,$F$11:$F$92,$F108),IF(Shrnutí!$F$5&gt;0,SUMIFS(M$11:M$92,$U$11:$U$92,Shrnutí!$F$5,$F$11:$F$92,$F108),SUMIFS(M$11:M$92,$G$11:$G$92,"&gt;0",$F$11:$F$92,$F108))))/$D108-(SUMIFS(M$11:M$92,$G$11:$G$92,"&lt;"&amp;Shrnutí!$G$5,$F$11:$F$92,$F108)+SUMIFS(M$11:M$92,$G$11:$G$92,"&gt;"&amp;Shrnutí!$H$5,$F$11:$F$92,$F108)))</f>
        <v xml:space="preserve"> </v>
      </c>
      <c r="N108" s="155" t="str">
        <f>IF($D108=0," ",(IF(Shrnutí!$E$5&gt;0,SUMIFS(N$11:N$92,$C$11:$C$92,Shrnutí!$E$5,$F$11:$F$92,$F108),IF(Shrnutí!$F$5&gt;0,SUMIFS(N$11:N$92,$U$11:$U$92,Shrnutí!$F$5,$F$11:$F$92,$F108),SUMIFS(N$11:N$92,$G$11:$G$92,"&gt;0",$F$11:$F$92,$F108))))/$D108-(SUMIFS(N$11:N$92,$G$11:$G$92,"&lt;"&amp;Shrnutí!$G$5,$F$11:$F$92,$F108)+SUMIFS(N$11:N$92,$G$11:$G$92,"&gt;"&amp;Shrnutí!$H$5,$F$11:$F$92,$F108)))</f>
        <v xml:space="preserve"> </v>
      </c>
      <c r="O108" s="155" t="str">
        <f>IF($D108=0," ",(IF(Shrnutí!$E$5&gt;0,SUMIFS(O$11:O$92,$C$11:$C$92,Shrnutí!$E$5,$F$11:$F$92,$F108),IF(Shrnutí!$F$5&gt;0,SUMIFS(O$11:O$92,$U$11:$U$92,Shrnutí!$F$5,$F$11:$F$92,$F108),SUMIFS(O$11:O$92,$G$11:$G$92,"&gt;0",$F$11:$F$92,$F108))))/$D108-(SUMIFS(O$11:O$92,$G$11:$G$92,"&lt;"&amp;Shrnutí!$G$5,$F$11:$F$92,$F108)+SUMIFS(O$11:O$92,$G$11:$G$92,"&gt;"&amp;Shrnutí!$H$5,$F$11:$F$92,$F108)))</f>
        <v xml:space="preserve"> </v>
      </c>
      <c r="P108" s="155" t="str">
        <f>IF($D108=0," ",(IF(Shrnutí!$E$5&gt;0,SUMIFS(P$11:P$92,$C$11:$C$92,Shrnutí!$E$5,$F$11:$F$92,$F108),IF(Shrnutí!$F$5&gt;0,SUMIFS(P$11:P$92,$U$11:$U$92,Shrnutí!$F$5,$F$11:$F$92,$F108),SUMIFS(P$11:P$92,$G$11:$G$92,"&gt;0",$F$11:$F$92,$F108))))/$D108-(SUMIFS(P$11:P$92,$G$11:$G$92,"&lt;"&amp;Shrnutí!$G$5,$F$11:$F$92,$F108)+SUMIFS(P$11:P$92,$G$11:$G$92,"&gt;"&amp;Shrnutí!$H$5,$F$11:$F$92,$F108)))</f>
        <v xml:space="preserve"> </v>
      </c>
      <c r="Q108" s="155"/>
      <c r="R108" s="155" t="str">
        <f>IF($D108=0," ",(IF(Shrnutí!$E$5&gt;0,SUMIFS(R$11:R$92,$C$11:$C$92,Shrnutí!$E$5,$F$11:$F$92,$F108),IF(Shrnutí!$F$5&gt;0,SUMIFS(R$11:R$92,$U$11:$U$92,Shrnutí!$F$5,$F$11:$F$92,$F108),SUMIFS(R$11:R$92,$G$11:$G$92,"&gt;0",$F$11:$F$92,$F108))))/$D108-(SUMIFS(R$11:R$92,$G$11:$G$92,"&lt;"&amp;Shrnutí!$G$5,$F$11:$F$92,$F108)+SUMIFS(R$11:R$92,$G$11:$G$92,"&gt;"&amp;Shrnutí!$H$5,$F$11:$F$92,$F108)))</f>
        <v xml:space="preserve"> </v>
      </c>
      <c r="S108" s="155" t="str">
        <f>IF($D108=0," ",(IF(Shrnutí!$E$5&gt;0,SUMIFS(S$11:S$92,$C$11:$C$92,Shrnutí!$E$5,$F$11:$F$92,$F108),IF(Shrnutí!$F$5&gt;0,SUMIFS(S$11:S$92,$U$11:$U$92,Shrnutí!$F$5,$F$11:$F$92,$F108),SUMIFS(S$11:S$92,$G$11:$G$92,"&gt;0",$F$11:$F$92,$F108))))/$D108-(SUMIFS(S$11:S$92,$G$11:$G$92,"&lt;"&amp;Shrnutí!$G$5,$F$11:$F$92,$F108)+SUMIFS(S$11:S$92,$G$11:$G$92,"&gt;"&amp;Shrnutí!$H$5,$F$11:$F$92,$F108)))</f>
        <v xml:space="preserve"> </v>
      </c>
      <c r="T108" s="155" t="str">
        <f>IF($D108=0," ",(IF(Shrnutí!$E$5&gt;0,SUMIFS(T$11:T$92,$C$11:$C$92,Shrnutí!$E$5,$F$11:$F$92,$F108),IF(Shrnutí!$F$5&gt;0,SUMIFS(T$11:T$92,$U$11:$U$92,Shrnutí!$F$5,$F$11:$F$92,$F108),SUMIFS(T$11:T$92,$G$11:$G$92,"&gt;0",$F$11:$F$92,$F108))))/$D108-(SUMIFS(T$11:T$92,$G$11:$G$92,"&lt;"&amp;Shrnutí!$G$5,$F$11:$F$92,$F108)+SUMIFS(T$11:T$92,$G$11:$G$92,"&gt;"&amp;Shrnutí!$H$5,$F$11:$F$92,$F108)))</f>
        <v xml:space="preserve"> </v>
      </c>
      <c r="U108" s="151">
        <v>7.5</v>
      </c>
      <c r="V108" s="59" t="str">
        <f t="shared" si="24"/>
        <v xml:space="preserve"> </v>
      </c>
      <c r="W108" s="148">
        <f t="shared" si="23"/>
        <v>0.66666666666666663</v>
      </c>
    </row>
    <row r="109" spans="1:23">
      <c r="A109" s="103">
        <v>14</v>
      </c>
      <c r="B109" s="12"/>
      <c r="C109" s="12"/>
      <c r="D109" s="12">
        <f>IF(Shrnutí!$E$5&gt;0,COUNTIFS($F$11:$F$92,$F109,$C$11:$C$92,Shrnutí!$E$5,$G$11:$G$92,"&gt;"&amp;0),IF(Shrnutí!$F$5&gt;0,COUNTIFS($F$11:$F$92,$F109,$U$11:$U$92,Shrnutí!$F$5,$G$11:$G$92,"&gt;"&amp;0),COUNTIFS($F$11:$F$92,F109,$G$11:$G$92,"&gt;"&amp;0)-(COUNTIFS($F$11:$F$92,$F109,$E$11:$E$92,"&lt;"&amp;Shrnutí!$G$5,$G$11:$G$92,"&gt;"&amp;0)+COUNTIFS($F$11:$F$92,$F109,$E$11:$E$92,"&gt;"&amp;Shrnutí!$H$5,$G$11:$G$92,"&gt;"&amp;0))))</f>
        <v>0</v>
      </c>
      <c r="E109" s="12"/>
      <c r="F109" s="12"/>
      <c r="G109" s="12"/>
      <c r="H109" s="37"/>
      <c r="I109" s="37"/>
      <c r="J109" s="37"/>
      <c r="K109" s="155" t="str">
        <f>IF($D109=0," ",(IF(Shrnutí!$E$5&gt;0,SUMIFS(K$11:K$92,$C$11:$C$92,Shrnutí!$E$5,$F$11:$F$92,$F109),IF(Shrnutí!$F$5&gt;0,SUMIFS(K$11:K$92,$U$11:$U$92,Shrnutí!$F$5,$F$11:$F$92,$F109),SUMIFS(K$11:K$92,$G$11:$G$92,"&gt;0",$F$11:$F$92,$F109))))/$D109-(SUMIFS(K$11:K$92,$G$11:$G$92,"&lt;"&amp;Shrnutí!$G$5,$F$11:$F$92,$F109)+SUMIFS(K$11:K$92,$G$11:$G$92,"&gt;"&amp;Shrnutí!$H$5,$F$11:$F$92,$F109)))</f>
        <v xml:space="preserve"> </v>
      </c>
      <c r="L109" s="155" t="str">
        <f>IF($D109=0," ",(IF(Shrnutí!$E$5&gt;0,SUMIFS(L$11:L$92,$C$11:$C$92,Shrnutí!$E$5,$F$11:$F$92,$F109),IF(Shrnutí!$F$5&gt;0,SUMIFS(L$11:L$92,$U$11:$U$92,Shrnutí!$F$5,$F$11:$F$92,$F109),SUMIFS(L$11:L$92,$G$11:$G$92,"&gt;0",$F$11:$F$92,$F109))))/$D109-(SUMIFS(L$11:L$92,$G$11:$G$92,"&lt;"&amp;Shrnutí!$G$5,$F$11:$F$92,$F109)+SUMIFS(L$11:L$92,$G$11:$G$92,"&gt;"&amp;Shrnutí!$H$5,$F$11:$F$92,$F109)))</f>
        <v xml:space="preserve"> </v>
      </c>
      <c r="M109" s="155" t="str">
        <f>IF($D109=0," ",(IF(Shrnutí!$E$5&gt;0,SUMIFS(M$11:M$92,$C$11:$C$92,Shrnutí!$E$5,$F$11:$F$92,$F109),IF(Shrnutí!$F$5&gt;0,SUMIFS(M$11:M$92,$U$11:$U$92,Shrnutí!$F$5,$F$11:$F$92,$F109),SUMIFS(M$11:M$92,$G$11:$G$92,"&gt;0",$F$11:$F$92,$F109))))/$D109-(SUMIFS(M$11:M$92,$G$11:$G$92,"&lt;"&amp;Shrnutí!$G$5,$F$11:$F$92,$F109)+SUMIFS(M$11:M$92,$G$11:$G$92,"&gt;"&amp;Shrnutí!$H$5,$F$11:$F$92,$F109)))</f>
        <v xml:space="preserve"> </v>
      </c>
      <c r="N109" s="155" t="str">
        <f>IF($D109=0," ",(IF(Shrnutí!$E$5&gt;0,SUMIFS(N$11:N$92,$C$11:$C$92,Shrnutí!$E$5,$F$11:$F$92,$F109),IF(Shrnutí!$F$5&gt;0,SUMIFS(N$11:N$92,$U$11:$U$92,Shrnutí!$F$5,$F$11:$F$92,$F109),SUMIFS(N$11:N$92,$G$11:$G$92,"&gt;0",$F$11:$F$92,$F109))))/$D109-(SUMIFS(N$11:N$92,$G$11:$G$92,"&lt;"&amp;Shrnutí!$G$5,$F$11:$F$92,$F109)+SUMIFS(N$11:N$92,$G$11:$G$92,"&gt;"&amp;Shrnutí!$H$5,$F$11:$F$92,$F109)))</f>
        <v xml:space="preserve"> </v>
      </c>
      <c r="O109" s="155" t="str">
        <f>IF($D109=0," ",(IF(Shrnutí!$E$5&gt;0,SUMIFS(O$11:O$92,$C$11:$C$92,Shrnutí!$E$5,$F$11:$F$92,$F109),IF(Shrnutí!$F$5&gt;0,SUMIFS(O$11:O$92,$U$11:$U$92,Shrnutí!$F$5,$F$11:$F$92,$F109),SUMIFS(O$11:O$92,$G$11:$G$92,"&gt;0",$F$11:$F$92,$F109))))/$D109-(SUMIFS(O$11:O$92,$G$11:$G$92,"&lt;"&amp;Shrnutí!$G$5,$F$11:$F$92,$F109)+SUMIFS(O$11:O$92,$G$11:$G$92,"&gt;"&amp;Shrnutí!$H$5,$F$11:$F$92,$F109)))</f>
        <v xml:space="preserve"> </v>
      </c>
      <c r="P109" s="155" t="str">
        <f>IF($D109=0," ",(IF(Shrnutí!$E$5&gt;0,SUMIFS(P$11:P$92,$C$11:$C$92,Shrnutí!$E$5,$F$11:$F$92,$F109),IF(Shrnutí!$F$5&gt;0,SUMIFS(P$11:P$92,$U$11:$U$92,Shrnutí!$F$5,$F$11:$F$92,$F109),SUMIFS(P$11:P$92,$G$11:$G$92,"&gt;0",$F$11:$F$92,$F109))))/$D109-(SUMIFS(P$11:P$92,$G$11:$G$92,"&lt;"&amp;Shrnutí!$G$5,$F$11:$F$92,$F109)+SUMIFS(P$11:P$92,$G$11:$G$92,"&gt;"&amp;Shrnutí!$H$5,$F$11:$F$92,$F109)))</f>
        <v xml:space="preserve"> </v>
      </c>
      <c r="Q109" s="155"/>
      <c r="R109" s="155" t="str">
        <f>IF($D109=0," ",(IF(Shrnutí!$E$5&gt;0,SUMIFS(R$11:R$92,$C$11:$C$92,Shrnutí!$E$5,$F$11:$F$92,$F109),IF(Shrnutí!$F$5&gt;0,SUMIFS(R$11:R$92,$U$11:$U$92,Shrnutí!$F$5,$F$11:$F$92,$F109),SUMIFS(R$11:R$92,$G$11:$G$92,"&gt;0",$F$11:$F$92,$F109))))/$D109-(SUMIFS(R$11:R$92,$G$11:$G$92,"&lt;"&amp;Shrnutí!$G$5,$F$11:$F$92,$F109)+SUMIFS(R$11:R$92,$G$11:$G$92,"&gt;"&amp;Shrnutí!$H$5,$F$11:$F$92,$F109)))</f>
        <v xml:space="preserve"> </v>
      </c>
      <c r="S109" s="155" t="str">
        <f>IF($D109=0," ",(IF(Shrnutí!$E$5&gt;0,SUMIFS(S$11:S$92,$C$11:$C$92,Shrnutí!$E$5,$F$11:$F$92,$F109),IF(Shrnutí!$F$5&gt;0,SUMIFS(S$11:S$92,$U$11:$U$92,Shrnutí!$F$5,$F$11:$F$92,$F109),SUMIFS(S$11:S$92,$G$11:$G$92,"&gt;0",$F$11:$F$92,$F109))))/$D109-(SUMIFS(S$11:S$92,$G$11:$G$92,"&lt;"&amp;Shrnutí!$G$5,$F$11:$F$92,$F109)+SUMIFS(S$11:S$92,$G$11:$G$92,"&gt;"&amp;Shrnutí!$H$5,$F$11:$F$92,$F109)))</f>
        <v xml:space="preserve"> </v>
      </c>
      <c r="T109" s="155" t="str">
        <f>IF($D109=0," ",(IF(Shrnutí!$E$5&gt;0,SUMIFS(T$11:T$92,$C$11:$C$92,Shrnutí!$E$5,$F$11:$F$92,$F109),IF(Shrnutí!$F$5&gt;0,SUMIFS(T$11:T$92,$U$11:$U$92,Shrnutí!$F$5,$F$11:$F$92,$F109),SUMIFS(T$11:T$92,$G$11:$G$92,"&gt;0",$F$11:$F$92,$F109))))/$D109-(SUMIFS(T$11:T$92,$G$11:$G$92,"&lt;"&amp;Shrnutí!$G$5,$F$11:$F$92,$F109)+SUMIFS(T$11:T$92,$G$11:$G$92,"&gt;"&amp;Shrnutí!$H$5,$F$11:$F$92,$F109)))</f>
        <v xml:space="preserve"> </v>
      </c>
      <c r="U109" s="151">
        <v>7.5</v>
      </c>
      <c r="V109" s="59" t="str">
        <f t="shared" si="24"/>
        <v xml:space="preserve"> </v>
      </c>
      <c r="W109" s="148">
        <f t="shared" si="23"/>
        <v>0.66666666666666663</v>
      </c>
    </row>
    <row r="110" spans="1:23">
      <c r="A110" s="103">
        <v>15</v>
      </c>
      <c r="B110" s="12"/>
      <c r="C110" s="12"/>
      <c r="D110" s="12">
        <f>IF(Shrnutí!$E$5&gt;0,COUNTIFS($F$11:$F$92,$F110,$C$11:$C$92,Shrnutí!$E$5,$G$11:$G$92,"&gt;"&amp;0),IF(Shrnutí!$F$5&gt;0,COUNTIFS($F$11:$F$92,$F110,$U$11:$U$92,Shrnutí!$F$5,$G$11:$G$92,"&gt;"&amp;0),COUNTIFS($F$11:$F$92,F110,$G$11:$G$92,"&gt;"&amp;0)-(COUNTIFS($F$11:$F$92,$F110,$E$11:$E$92,"&lt;"&amp;Shrnutí!$G$5,$G$11:$G$92,"&gt;"&amp;0)+COUNTIFS($F$11:$F$92,$F110,$E$11:$E$92,"&gt;"&amp;Shrnutí!$H$5,$G$11:$G$92,"&gt;"&amp;0))))</f>
        <v>0</v>
      </c>
      <c r="E110" s="12"/>
      <c r="F110" s="12"/>
      <c r="G110" s="12"/>
      <c r="H110" s="37"/>
      <c r="I110" s="37"/>
      <c r="J110" s="37"/>
      <c r="K110" s="155" t="str">
        <f>IF($D110=0," ",(IF(Shrnutí!$E$5&gt;0,SUMIFS(K$11:K$92,$C$11:$C$92,Shrnutí!$E$5,$F$11:$F$92,$F110),IF(Shrnutí!$F$5&gt;0,SUMIFS(K$11:K$92,$U$11:$U$92,Shrnutí!$F$5,$F$11:$F$92,$F110),SUMIFS(K$11:K$92,$G$11:$G$92,"&gt;0",$F$11:$F$92,$F110))))/$D110-(SUMIFS(K$11:K$92,$G$11:$G$92,"&lt;"&amp;Shrnutí!$G$5,$F$11:$F$92,$F110)+SUMIFS(K$11:K$92,$G$11:$G$92,"&gt;"&amp;Shrnutí!$H$5,$F$11:$F$92,$F110)))</f>
        <v xml:space="preserve"> </v>
      </c>
      <c r="L110" s="155" t="str">
        <f>IF($D110=0," ",(IF(Shrnutí!$E$5&gt;0,SUMIFS(L$11:L$92,$C$11:$C$92,Shrnutí!$E$5,$F$11:$F$92,$F110),IF(Shrnutí!$F$5&gt;0,SUMIFS(L$11:L$92,$U$11:$U$92,Shrnutí!$F$5,$F$11:$F$92,$F110),SUMIFS(L$11:L$92,$G$11:$G$92,"&gt;0",$F$11:$F$92,$F110))))/$D110-(SUMIFS(L$11:L$92,$G$11:$G$92,"&lt;"&amp;Shrnutí!$G$5,$F$11:$F$92,$F110)+SUMIFS(L$11:L$92,$G$11:$G$92,"&gt;"&amp;Shrnutí!$H$5,$F$11:$F$92,$F110)))</f>
        <v xml:space="preserve"> </v>
      </c>
      <c r="M110" s="155" t="str">
        <f>IF($D110=0," ",(IF(Shrnutí!$E$5&gt;0,SUMIFS(M$11:M$92,$C$11:$C$92,Shrnutí!$E$5,$F$11:$F$92,$F110),IF(Shrnutí!$F$5&gt;0,SUMIFS(M$11:M$92,$U$11:$U$92,Shrnutí!$F$5,$F$11:$F$92,$F110),SUMIFS(M$11:M$92,$G$11:$G$92,"&gt;0",$F$11:$F$92,$F110))))/$D110-(SUMIFS(M$11:M$92,$G$11:$G$92,"&lt;"&amp;Shrnutí!$G$5,$F$11:$F$92,$F110)+SUMIFS(M$11:M$92,$G$11:$G$92,"&gt;"&amp;Shrnutí!$H$5,$F$11:$F$92,$F110)))</f>
        <v xml:space="preserve"> </v>
      </c>
      <c r="N110" s="155" t="str">
        <f>IF($D110=0," ",(IF(Shrnutí!$E$5&gt;0,SUMIFS(N$11:N$92,$C$11:$C$92,Shrnutí!$E$5,$F$11:$F$92,$F110),IF(Shrnutí!$F$5&gt;0,SUMIFS(N$11:N$92,$U$11:$U$92,Shrnutí!$F$5,$F$11:$F$92,$F110),SUMIFS(N$11:N$92,$G$11:$G$92,"&gt;0",$F$11:$F$92,$F110))))/$D110-(SUMIFS(N$11:N$92,$G$11:$G$92,"&lt;"&amp;Shrnutí!$G$5,$F$11:$F$92,$F110)+SUMIFS(N$11:N$92,$G$11:$G$92,"&gt;"&amp;Shrnutí!$H$5,$F$11:$F$92,$F110)))</f>
        <v xml:space="preserve"> </v>
      </c>
      <c r="O110" s="155" t="str">
        <f>IF($D110=0," ",(IF(Shrnutí!$E$5&gt;0,SUMIFS(O$11:O$92,$C$11:$C$92,Shrnutí!$E$5,$F$11:$F$92,$F110),IF(Shrnutí!$F$5&gt;0,SUMIFS(O$11:O$92,$U$11:$U$92,Shrnutí!$F$5,$F$11:$F$92,$F110),SUMIFS(O$11:O$92,$G$11:$G$92,"&gt;0",$F$11:$F$92,$F110))))/$D110-(SUMIFS(O$11:O$92,$G$11:$G$92,"&lt;"&amp;Shrnutí!$G$5,$F$11:$F$92,$F110)+SUMIFS(O$11:O$92,$G$11:$G$92,"&gt;"&amp;Shrnutí!$H$5,$F$11:$F$92,$F110)))</f>
        <v xml:space="preserve"> </v>
      </c>
      <c r="P110" s="155" t="str">
        <f>IF($D110=0," ",(IF(Shrnutí!$E$5&gt;0,SUMIFS(P$11:P$92,$C$11:$C$92,Shrnutí!$E$5,$F$11:$F$92,$F110),IF(Shrnutí!$F$5&gt;0,SUMIFS(P$11:P$92,$U$11:$U$92,Shrnutí!$F$5,$F$11:$F$92,$F110),SUMIFS(P$11:P$92,$G$11:$G$92,"&gt;0",$F$11:$F$92,$F110))))/$D110-(SUMIFS(P$11:P$92,$G$11:$G$92,"&lt;"&amp;Shrnutí!$G$5,$F$11:$F$92,$F110)+SUMIFS(P$11:P$92,$G$11:$G$92,"&gt;"&amp;Shrnutí!$H$5,$F$11:$F$92,$F110)))</f>
        <v xml:space="preserve"> </v>
      </c>
      <c r="Q110" s="155"/>
      <c r="R110" s="155" t="str">
        <f>IF($D110=0," ",(IF(Shrnutí!$E$5&gt;0,SUMIFS(R$11:R$92,$C$11:$C$92,Shrnutí!$E$5,$F$11:$F$92,$F110),IF(Shrnutí!$F$5&gt;0,SUMIFS(R$11:R$92,$U$11:$U$92,Shrnutí!$F$5,$F$11:$F$92,$F110),SUMIFS(R$11:R$92,$G$11:$G$92,"&gt;0",$F$11:$F$92,$F110))))/$D110-(SUMIFS(R$11:R$92,$G$11:$G$92,"&lt;"&amp;Shrnutí!$G$5,$F$11:$F$92,$F110)+SUMIFS(R$11:R$92,$G$11:$G$92,"&gt;"&amp;Shrnutí!$H$5,$F$11:$F$92,$F110)))</f>
        <v xml:space="preserve"> </v>
      </c>
      <c r="S110" s="155" t="str">
        <f>IF($D110=0," ",(IF(Shrnutí!$E$5&gt;0,SUMIFS(S$11:S$92,$C$11:$C$92,Shrnutí!$E$5,$F$11:$F$92,$F110),IF(Shrnutí!$F$5&gt;0,SUMIFS(S$11:S$92,$U$11:$U$92,Shrnutí!$F$5,$F$11:$F$92,$F110),SUMIFS(S$11:S$92,$G$11:$G$92,"&gt;0",$F$11:$F$92,$F110))))/$D110-(SUMIFS(S$11:S$92,$G$11:$G$92,"&lt;"&amp;Shrnutí!$G$5,$F$11:$F$92,$F110)+SUMIFS(S$11:S$92,$G$11:$G$92,"&gt;"&amp;Shrnutí!$H$5,$F$11:$F$92,$F110)))</f>
        <v xml:space="preserve"> </v>
      </c>
      <c r="T110" s="155" t="str">
        <f>IF($D110=0," ",(IF(Shrnutí!$E$5&gt;0,SUMIFS(T$11:T$92,$C$11:$C$92,Shrnutí!$E$5,$F$11:$F$92,$F110),IF(Shrnutí!$F$5&gt;0,SUMIFS(T$11:T$92,$U$11:$U$92,Shrnutí!$F$5,$F$11:$F$92,$F110),SUMIFS(T$11:T$92,$G$11:$G$92,"&gt;0",$F$11:$F$92,$F110))))/$D110-(SUMIFS(T$11:T$92,$G$11:$G$92,"&lt;"&amp;Shrnutí!$G$5,$F$11:$F$92,$F110)+SUMIFS(T$11:T$92,$G$11:$G$92,"&gt;"&amp;Shrnutí!$H$5,$F$11:$F$92,$F110)))</f>
        <v xml:space="preserve"> </v>
      </c>
      <c r="U110" s="151">
        <v>7.5</v>
      </c>
      <c r="V110" s="59" t="str">
        <f t="shared" si="24"/>
        <v xml:space="preserve"> </v>
      </c>
      <c r="W110" s="148">
        <f t="shared" si="23"/>
        <v>0.66666666666666663</v>
      </c>
    </row>
    <row r="111" spans="1:23">
      <c r="A111" s="103">
        <v>16</v>
      </c>
      <c r="B111" s="12"/>
      <c r="C111" s="12"/>
      <c r="D111" s="12">
        <f>IF(Shrnutí!$E$5&gt;0,COUNTIFS($F$11:$F$92,$F111,$C$11:$C$92,Shrnutí!$E$5,$G$11:$G$92,"&gt;"&amp;0),IF(Shrnutí!$F$5&gt;0,COUNTIFS($F$11:$F$92,$F111,$U$11:$U$92,Shrnutí!$F$5,$G$11:$G$92,"&gt;"&amp;0),COUNTIFS($F$11:$F$92,F111,$G$11:$G$92,"&gt;"&amp;0)-(COUNTIFS($F$11:$F$92,$F111,$E$11:$E$92,"&lt;"&amp;Shrnutí!$G$5,$G$11:$G$92,"&gt;"&amp;0)+COUNTIFS($F$11:$F$92,$F111,$E$11:$E$92,"&gt;"&amp;Shrnutí!$H$5,$G$11:$G$92,"&gt;"&amp;0))))</f>
        <v>0</v>
      </c>
      <c r="E111" s="12"/>
      <c r="F111" s="12"/>
      <c r="G111" s="12"/>
      <c r="H111" s="37"/>
      <c r="I111" s="37"/>
      <c r="J111" s="37"/>
      <c r="K111" s="155" t="str">
        <f>IF($D111=0," ",(IF(Shrnutí!$E$5&gt;0,SUMIFS(K$11:K$92,$C$11:$C$92,Shrnutí!$E$5,$F$11:$F$92,$F111),IF(Shrnutí!$F$5&gt;0,SUMIFS(K$11:K$92,$U$11:$U$92,Shrnutí!$F$5,$F$11:$F$92,$F111),SUMIFS(K$11:K$92,$G$11:$G$92,"&gt;0",$F$11:$F$92,$F111))))/$D111-(SUMIFS(K$11:K$92,$G$11:$G$92,"&lt;"&amp;Shrnutí!$G$5,$F$11:$F$92,$F111)+SUMIFS(K$11:K$92,$G$11:$G$92,"&gt;"&amp;Shrnutí!$H$5,$F$11:$F$92,$F111)))</f>
        <v xml:space="preserve"> </v>
      </c>
      <c r="L111" s="155" t="str">
        <f>IF($D111=0," ",(IF(Shrnutí!$E$5&gt;0,SUMIFS(L$11:L$92,$C$11:$C$92,Shrnutí!$E$5,$F$11:$F$92,$F111),IF(Shrnutí!$F$5&gt;0,SUMIFS(L$11:L$92,$U$11:$U$92,Shrnutí!$F$5,$F$11:$F$92,$F111),SUMIFS(L$11:L$92,$G$11:$G$92,"&gt;0",$F$11:$F$92,$F111))))/$D111-(SUMIFS(L$11:L$92,$G$11:$G$92,"&lt;"&amp;Shrnutí!$G$5,$F$11:$F$92,$F111)+SUMIFS(L$11:L$92,$G$11:$G$92,"&gt;"&amp;Shrnutí!$H$5,$F$11:$F$92,$F111)))</f>
        <v xml:space="preserve"> </v>
      </c>
      <c r="M111" s="155" t="str">
        <f>IF($D111=0," ",(IF(Shrnutí!$E$5&gt;0,SUMIFS(M$11:M$92,$C$11:$C$92,Shrnutí!$E$5,$F$11:$F$92,$F111),IF(Shrnutí!$F$5&gt;0,SUMIFS(M$11:M$92,$U$11:$U$92,Shrnutí!$F$5,$F$11:$F$92,$F111),SUMIFS(M$11:M$92,$G$11:$G$92,"&gt;0",$F$11:$F$92,$F111))))/$D111-(SUMIFS(M$11:M$92,$G$11:$G$92,"&lt;"&amp;Shrnutí!$G$5,$F$11:$F$92,$F111)+SUMIFS(M$11:M$92,$G$11:$G$92,"&gt;"&amp;Shrnutí!$H$5,$F$11:$F$92,$F111)))</f>
        <v xml:space="preserve"> </v>
      </c>
      <c r="N111" s="155" t="str">
        <f>IF($D111=0," ",(IF(Shrnutí!$E$5&gt;0,SUMIFS(N$11:N$92,$C$11:$C$92,Shrnutí!$E$5,$F$11:$F$92,$F111),IF(Shrnutí!$F$5&gt;0,SUMIFS(N$11:N$92,$U$11:$U$92,Shrnutí!$F$5,$F$11:$F$92,$F111),SUMIFS(N$11:N$92,$G$11:$G$92,"&gt;0",$F$11:$F$92,$F111))))/$D111-(SUMIFS(N$11:N$92,$G$11:$G$92,"&lt;"&amp;Shrnutí!$G$5,$F$11:$F$92,$F111)+SUMIFS(N$11:N$92,$G$11:$G$92,"&gt;"&amp;Shrnutí!$H$5,$F$11:$F$92,$F111)))</f>
        <v xml:space="preserve"> </v>
      </c>
      <c r="O111" s="155" t="str">
        <f>IF($D111=0," ",(IF(Shrnutí!$E$5&gt;0,SUMIFS(O$11:O$92,$C$11:$C$92,Shrnutí!$E$5,$F$11:$F$92,$F111),IF(Shrnutí!$F$5&gt;0,SUMIFS(O$11:O$92,$U$11:$U$92,Shrnutí!$F$5,$F$11:$F$92,$F111),SUMIFS(O$11:O$92,$G$11:$G$92,"&gt;0",$F$11:$F$92,$F111))))/$D111-(SUMIFS(O$11:O$92,$G$11:$G$92,"&lt;"&amp;Shrnutí!$G$5,$F$11:$F$92,$F111)+SUMIFS(O$11:O$92,$G$11:$G$92,"&gt;"&amp;Shrnutí!$H$5,$F$11:$F$92,$F111)))</f>
        <v xml:space="preserve"> </v>
      </c>
      <c r="P111" s="155" t="str">
        <f>IF($D111=0," ",(IF(Shrnutí!$E$5&gt;0,SUMIFS(P$11:P$92,$C$11:$C$92,Shrnutí!$E$5,$F$11:$F$92,$F111),IF(Shrnutí!$F$5&gt;0,SUMIFS(P$11:P$92,$U$11:$U$92,Shrnutí!$F$5,$F$11:$F$92,$F111),SUMIFS(P$11:P$92,$G$11:$G$92,"&gt;0",$F$11:$F$92,$F111))))/$D111-(SUMIFS(P$11:P$92,$G$11:$G$92,"&lt;"&amp;Shrnutí!$G$5,$F$11:$F$92,$F111)+SUMIFS(P$11:P$92,$G$11:$G$92,"&gt;"&amp;Shrnutí!$H$5,$F$11:$F$92,$F111)))</f>
        <v xml:space="preserve"> </v>
      </c>
      <c r="Q111" s="155"/>
      <c r="R111" s="155" t="str">
        <f>IF($D111=0," ",(IF(Shrnutí!$E$5&gt;0,SUMIFS(R$11:R$92,$C$11:$C$92,Shrnutí!$E$5,$F$11:$F$92,$F111),IF(Shrnutí!$F$5&gt;0,SUMIFS(R$11:R$92,$U$11:$U$92,Shrnutí!$F$5,$F$11:$F$92,$F111),SUMIFS(R$11:R$92,$G$11:$G$92,"&gt;0",$F$11:$F$92,$F111))))/$D111-(SUMIFS(R$11:R$92,$G$11:$G$92,"&lt;"&amp;Shrnutí!$G$5,$F$11:$F$92,$F111)+SUMIFS(R$11:R$92,$G$11:$G$92,"&gt;"&amp;Shrnutí!$H$5,$F$11:$F$92,$F111)))</f>
        <v xml:space="preserve"> </v>
      </c>
      <c r="S111" s="155" t="str">
        <f>IF($D111=0," ",(IF(Shrnutí!$E$5&gt;0,SUMIFS(S$11:S$92,$C$11:$C$92,Shrnutí!$E$5,$F$11:$F$92,$F111),IF(Shrnutí!$F$5&gt;0,SUMIFS(S$11:S$92,$U$11:$U$92,Shrnutí!$F$5,$F$11:$F$92,$F111),SUMIFS(S$11:S$92,$G$11:$G$92,"&gt;0",$F$11:$F$92,$F111))))/$D111-(SUMIFS(S$11:S$92,$G$11:$G$92,"&lt;"&amp;Shrnutí!$G$5,$F$11:$F$92,$F111)+SUMIFS(S$11:S$92,$G$11:$G$92,"&gt;"&amp;Shrnutí!$H$5,$F$11:$F$92,$F111)))</f>
        <v xml:space="preserve"> </v>
      </c>
      <c r="T111" s="155" t="str">
        <f>IF($D111=0," ",(IF(Shrnutí!$E$5&gt;0,SUMIFS(T$11:T$92,$C$11:$C$92,Shrnutí!$E$5,$F$11:$F$92,$F111),IF(Shrnutí!$F$5&gt;0,SUMIFS(T$11:T$92,$U$11:$U$92,Shrnutí!$F$5,$F$11:$F$92,$F111),SUMIFS(T$11:T$92,$G$11:$G$92,"&gt;0",$F$11:$F$92,$F111))))/$D111-(SUMIFS(T$11:T$92,$G$11:$G$92,"&lt;"&amp;Shrnutí!$G$5,$F$11:$F$92,$F111)+SUMIFS(T$11:T$92,$G$11:$G$92,"&gt;"&amp;Shrnutí!$H$5,$F$11:$F$92,$F111)))</f>
        <v xml:space="preserve"> </v>
      </c>
      <c r="U111" s="151">
        <v>7.5</v>
      </c>
      <c r="V111" s="59" t="str">
        <f t="shared" si="24"/>
        <v xml:space="preserve"> </v>
      </c>
      <c r="W111" s="148">
        <f t="shared" si="23"/>
        <v>0.66666666666666663</v>
      </c>
    </row>
    <row r="112" spans="1:23">
      <c r="A112" s="103">
        <v>17</v>
      </c>
      <c r="B112" s="12"/>
      <c r="C112" s="12"/>
      <c r="D112" s="12">
        <f>IF(Shrnutí!$E$5&gt;0,COUNTIFS($F$11:$F$92,$F112,$C$11:$C$92,Shrnutí!$E$5,$G$11:$G$92,"&gt;"&amp;0),IF(Shrnutí!$F$5&gt;0,COUNTIFS($F$11:$F$92,$F112,$U$11:$U$92,Shrnutí!$F$5,$G$11:$G$92,"&gt;"&amp;0),COUNTIFS($F$11:$F$92,F112,$G$11:$G$92,"&gt;"&amp;0)-(COUNTIFS($F$11:$F$92,$F112,$E$11:$E$92,"&lt;"&amp;Shrnutí!$G$5,$G$11:$G$92,"&gt;"&amp;0)+COUNTIFS($F$11:$F$92,$F112,$E$11:$E$92,"&gt;"&amp;Shrnutí!$H$5,$G$11:$G$92,"&gt;"&amp;0))))</f>
        <v>0</v>
      </c>
      <c r="E112" s="12"/>
      <c r="F112" s="12"/>
      <c r="G112" s="12"/>
      <c r="H112" s="37"/>
      <c r="I112" s="37"/>
      <c r="J112" s="37"/>
      <c r="K112" s="155" t="str">
        <f>IF($D112=0," ",(IF(Shrnutí!$E$5&gt;0,SUMIFS(K$11:K$92,$C$11:$C$92,Shrnutí!$E$5,$F$11:$F$92,$F112),IF(Shrnutí!$F$5&gt;0,SUMIFS(K$11:K$92,$U$11:$U$92,Shrnutí!$F$5,$F$11:$F$92,$F112),SUMIFS(K$11:K$92,$G$11:$G$92,"&gt;0",$F$11:$F$92,$F112))))/$D112-(SUMIFS(K$11:K$92,$G$11:$G$92,"&lt;"&amp;Shrnutí!$G$5,$F$11:$F$92,$F112)+SUMIFS(K$11:K$92,$G$11:$G$92,"&gt;"&amp;Shrnutí!$H$5,$F$11:$F$92,$F112)))</f>
        <v xml:space="preserve"> </v>
      </c>
      <c r="L112" s="155" t="str">
        <f>IF($D112=0," ",(IF(Shrnutí!$E$5&gt;0,SUMIFS(L$11:L$92,$C$11:$C$92,Shrnutí!$E$5,$F$11:$F$92,$F112),IF(Shrnutí!$F$5&gt;0,SUMIFS(L$11:L$92,$U$11:$U$92,Shrnutí!$F$5,$F$11:$F$92,$F112),SUMIFS(L$11:L$92,$G$11:$G$92,"&gt;0",$F$11:$F$92,$F112))))/$D112-(SUMIFS(L$11:L$92,$G$11:$G$92,"&lt;"&amp;Shrnutí!$G$5,$F$11:$F$92,$F112)+SUMIFS(L$11:L$92,$G$11:$G$92,"&gt;"&amp;Shrnutí!$H$5,$F$11:$F$92,$F112)))</f>
        <v xml:space="preserve"> </v>
      </c>
      <c r="M112" s="155" t="str">
        <f>IF($D112=0," ",(IF(Shrnutí!$E$5&gt;0,SUMIFS(M$11:M$92,$C$11:$C$92,Shrnutí!$E$5,$F$11:$F$92,$F112),IF(Shrnutí!$F$5&gt;0,SUMIFS(M$11:M$92,$U$11:$U$92,Shrnutí!$F$5,$F$11:$F$92,$F112),SUMIFS(M$11:M$92,$G$11:$G$92,"&gt;0",$F$11:$F$92,$F112))))/$D112-(SUMIFS(M$11:M$92,$G$11:$G$92,"&lt;"&amp;Shrnutí!$G$5,$F$11:$F$92,$F112)+SUMIFS(M$11:M$92,$G$11:$G$92,"&gt;"&amp;Shrnutí!$H$5,$F$11:$F$92,$F112)))</f>
        <v xml:space="preserve"> </v>
      </c>
      <c r="N112" s="155" t="str">
        <f>IF($D112=0," ",(IF(Shrnutí!$E$5&gt;0,SUMIFS(N$11:N$92,$C$11:$C$92,Shrnutí!$E$5,$F$11:$F$92,$F112),IF(Shrnutí!$F$5&gt;0,SUMIFS(N$11:N$92,$U$11:$U$92,Shrnutí!$F$5,$F$11:$F$92,$F112),SUMIFS(N$11:N$92,$G$11:$G$92,"&gt;0",$F$11:$F$92,$F112))))/$D112-(SUMIFS(N$11:N$92,$G$11:$G$92,"&lt;"&amp;Shrnutí!$G$5,$F$11:$F$92,$F112)+SUMIFS(N$11:N$92,$G$11:$G$92,"&gt;"&amp;Shrnutí!$H$5,$F$11:$F$92,$F112)))</f>
        <v xml:space="preserve"> </v>
      </c>
      <c r="O112" s="155" t="str">
        <f>IF($D112=0," ",(IF(Shrnutí!$E$5&gt;0,SUMIFS(O$11:O$92,$C$11:$C$92,Shrnutí!$E$5,$F$11:$F$92,$F112),IF(Shrnutí!$F$5&gt;0,SUMIFS(O$11:O$92,$U$11:$U$92,Shrnutí!$F$5,$F$11:$F$92,$F112),SUMIFS(O$11:O$92,$G$11:$G$92,"&gt;0",$F$11:$F$92,$F112))))/$D112-(SUMIFS(O$11:O$92,$G$11:$G$92,"&lt;"&amp;Shrnutí!$G$5,$F$11:$F$92,$F112)+SUMIFS(O$11:O$92,$G$11:$G$92,"&gt;"&amp;Shrnutí!$H$5,$F$11:$F$92,$F112)))</f>
        <v xml:space="preserve"> </v>
      </c>
      <c r="P112" s="155" t="str">
        <f>IF($D112=0," ",(IF(Shrnutí!$E$5&gt;0,SUMIFS(P$11:P$92,$C$11:$C$92,Shrnutí!$E$5,$F$11:$F$92,$F112),IF(Shrnutí!$F$5&gt;0,SUMIFS(P$11:P$92,$U$11:$U$92,Shrnutí!$F$5,$F$11:$F$92,$F112),SUMIFS(P$11:P$92,$G$11:$G$92,"&gt;0",$F$11:$F$92,$F112))))/$D112-(SUMIFS(P$11:P$92,$G$11:$G$92,"&lt;"&amp;Shrnutí!$G$5,$F$11:$F$92,$F112)+SUMIFS(P$11:P$92,$G$11:$G$92,"&gt;"&amp;Shrnutí!$H$5,$F$11:$F$92,$F112)))</f>
        <v xml:space="preserve"> </v>
      </c>
      <c r="Q112" s="155"/>
      <c r="R112" s="155" t="str">
        <f>IF($D112=0," ",(IF(Shrnutí!$E$5&gt;0,SUMIFS(R$11:R$92,$C$11:$C$92,Shrnutí!$E$5,$F$11:$F$92,$F112),IF(Shrnutí!$F$5&gt;0,SUMIFS(R$11:R$92,$U$11:$U$92,Shrnutí!$F$5,$F$11:$F$92,$F112),SUMIFS(R$11:R$92,$G$11:$G$92,"&gt;0",$F$11:$F$92,$F112))))/$D112-(SUMIFS(R$11:R$92,$G$11:$G$92,"&lt;"&amp;Shrnutí!$G$5,$F$11:$F$92,$F112)+SUMIFS(R$11:R$92,$G$11:$G$92,"&gt;"&amp;Shrnutí!$H$5,$F$11:$F$92,$F112)))</f>
        <v xml:space="preserve"> </v>
      </c>
      <c r="S112" s="155" t="str">
        <f>IF($D112=0," ",(IF(Shrnutí!$E$5&gt;0,SUMIFS(S$11:S$92,$C$11:$C$92,Shrnutí!$E$5,$F$11:$F$92,$F112),IF(Shrnutí!$F$5&gt;0,SUMIFS(S$11:S$92,$U$11:$U$92,Shrnutí!$F$5,$F$11:$F$92,$F112),SUMIFS(S$11:S$92,$G$11:$G$92,"&gt;0",$F$11:$F$92,$F112))))/$D112-(SUMIFS(S$11:S$92,$G$11:$G$92,"&lt;"&amp;Shrnutí!$G$5,$F$11:$F$92,$F112)+SUMIFS(S$11:S$92,$G$11:$G$92,"&gt;"&amp;Shrnutí!$H$5,$F$11:$F$92,$F112)))</f>
        <v xml:space="preserve"> </v>
      </c>
      <c r="T112" s="155" t="str">
        <f>IF($D112=0," ",(IF(Shrnutí!$E$5&gt;0,SUMIFS(T$11:T$92,$C$11:$C$92,Shrnutí!$E$5,$F$11:$F$92,$F112),IF(Shrnutí!$F$5&gt;0,SUMIFS(T$11:T$92,$U$11:$U$92,Shrnutí!$F$5,$F$11:$F$92,$F112),SUMIFS(T$11:T$92,$G$11:$G$92,"&gt;0",$F$11:$F$92,$F112))))/$D112-(SUMIFS(T$11:T$92,$G$11:$G$92,"&lt;"&amp;Shrnutí!$G$5,$F$11:$F$92,$F112)+SUMIFS(T$11:T$92,$G$11:$G$92,"&gt;"&amp;Shrnutí!$H$5,$F$11:$F$92,$F112)))</f>
        <v xml:space="preserve"> </v>
      </c>
      <c r="U112" s="151">
        <v>7.5</v>
      </c>
      <c r="V112" s="59" t="str">
        <f t="shared" si="24"/>
        <v xml:space="preserve"> </v>
      </c>
      <c r="W112" s="148">
        <f t="shared" si="23"/>
        <v>0.66666666666666663</v>
      </c>
    </row>
    <row r="113" spans="1:23" ht="15.75" thickBot="1">
      <c r="A113" s="88">
        <v>18</v>
      </c>
      <c r="B113" s="14"/>
      <c r="C113" s="14"/>
      <c r="D113" s="14">
        <f>IF(Shrnutí!$E$5&gt;0,COUNTIFS($F$11:$F$92,$F113,$C$11:$C$92,Shrnutí!$E$5,$G$11:$G$92,"&gt;"&amp;0),IF(Shrnutí!$F$5&gt;0,COUNTIFS($F$11:$F$92,$F113,$U$11:$U$92,Shrnutí!$F$5,$G$11:$G$92,"&gt;"&amp;0),COUNTIFS($F$11:$F$92,F113,$G$11:$G$92,"&gt;"&amp;0)-(COUNTIFS($F$11:$F$92,$F113,$E$11:$E$92,"&lt;"&amp;Shrnutí!$G$5,$G$11:$G$92,"&gt;"&amp;0)+COUNTIFS($F$11:$F$92,$F113,$E$11:$E$92,"&gt;"&amp;Shrnutí!$H$5,$G$11:$G$92,"&gt;"&amp;0))))</f>
        <v>0</v>
      </c>
      <c r="E113" s="14"/>
      <c r="F113" s="14"/>
      <c r="G113" s="14"/>
      <c r="H113" s="153"/>
      <c r="I113" s="153"/>
      <c r="J113" s="153"/>
      <c r="K113" s="156" t="str">
        <f>IF($D113=0," ",(IF(Shrnutí!$E$5&gt;0,SUMIFS(K$11:K$92,$C$11:$C$92,Shrnutí!$E$5,$F$11:$F$92,$F113),IF(Shrnutí!$F$5&gt;0,SUMIFS(K$11:K$92,$U$11:$U$92,Shrnutí!$F$5,$F$11:$F$92,$F113),SUMIFS(K$11:K$92,$G$11:$G$92,"&gt;0",$F$11:$F$92,$F113))))/$D113-(SUMIFS(K$11:K$92,$G$11:$G$92,"&lt;"&amp;Shrnutí!$G$5,$F$11:$F$92,$F113)+SUMIFS(K$11:K$92,$G$11:$G$92,"&gt;"&amp;Shrnutí!$H$5,$F$11:$F$92,$F113)))</f>
        <v xml:space="preserve"> </v>
      </c>
      <c r="L113" s="156" t="str">
        <f>IF($D113=0," ",(IF(Shrnutí!$E$5&gt;0,SUMIFS(L$11:L$92,$C$11:$C$92,Shrnutí!$E$5,$F$11:$F$92,$F113),IF(Shrnutí!$F$5&gt;0,SUMIFS(L$11:L$92,$U$11:$U$92,Shrnutí!$F$5,$F$11:$F$92,$F113),SUMIFS(L$11:L$92,$G$11:$G$92,"&gt;0",$F$11:$F$92,$F113))))/$D113-(SUMIFS(L$11:L$92,$G$11:$G$92,"&lt;"&amp;Shrnutí!$G$5,$F$11:$F$92,$F113)+SUMIFS(L$11:L$92,$G$11:$G$92,"&gt;"&amp;Shrnutí!$H$5,$F$11:$F$92,$F113)))</f>
        <v xml:space="preserve"> </v>
      </c>
      <c r="M113" s="156" t="str">
        <f>IF($D113=0," ",(IF(Shrnutí!$E$5&gt;0,SUMIFS(M$11:M$92,$C$11:$C$92,Shrnutí!$E$5,$F$11:$F$92,$F113),IF(Shrnutí!$F$5&gt;0,SUMIFS(M$11:M$92,$U$11:$U$92,Shrnutí!$F$5,$F$11:$F$92,$F113),SUMIFS(M$11:M$92,$G$11:$G$92,"&gt;0",$F$11:$F$92,$F113))))/$D113-(SUMIFS(M$11:M$92,$G$11:$G$92,"&lt;"&amp;Shrnutí!$G$5,$F$11:$F$92,$F113)+SUMIFS(M$11:M$92,$G$11:$G$92,"&gt;"&amp;Shrnutí!$H$5,$F$11:$F$92,$F113)))</f>
        <v xml:space="preserve"> </v>
      </c>
      <c r="N113" s="156" t="str">
        <f>IF($D113=0," ",(IF(Shrnutí!$E$5&gt;0,SUMIFS(N$11:N$92,$C$11:$C$92,Shrnutí!$E$5,$F$11:$F$92,$F113),IF(Shrnutí!$F$5&gt;0,SUMIFS(N$11:N$92,$U$11:$U$92,Shrnutí!$F$5,$F$11:$F$92,$F113),SUMIFS(N$11:N$92,$G$11:$G$92,"&gt;0",$F$11:$F$92,$F113))))/$D113-(SUMIFS(N$11:N$92,$G$11:$G$92,"&lt;"&amp;Shrnutí!$G$5,$F$11:$F$92,$F113)+SUMIFS(N$11:N$92,$G$11:$G$92,"&gt;"&amp;Shrnutí!$H$5,$F$11:$F$92,$F113)))</f>
        <v xml:space="preserve"> </v>
      </c>
      <c r="O113" s="156" t="str">
        <f>IF($D113=0," ",(IF(Shrnutí!$E$5&gt;0,SUMIFS(O$11:O$92,$C$11:$C$92,Shrnutí!$E$5,$F$11:$F$92,$F113),IF(Shrnutí!$F$5&gt;0,SUMIFS(O$11:O$92,$U$11:$U$92,Shrnutí!$F$5,$F$11:$F$92,$F113),SUMIFS(O$11:O$92,$G$11:$G$92,"&gt;0",$F$11:$F$92,$F113))))/$D113-(SUMIFS(O$11:O$92,$G$11:$G$92,"&lt;"&amp;Shrnutí!$G$5,$F$11:$F$92,$F113)+SUMIFS(O$11:O$92,$G$11:$G$92,"&gt;"&amp;Shrnutí!$H$5,$F$11:$F$92,$F113)))</f>
        <v xml:space="preserve"> </v>
      </c>
      <c r="P113" s="156" t="str">
        <f>IF($D113=0," ",(IF(Shrnutí!$E$5&gt;0,SUMIFS(P$11:P$92,$C$11:$C$92,Shrnutí!$E$5,$F$11:$F$92,$F113),IF(Shrnutí!$F$5&gt;0,SUMIFS(P$11:P$92,$U$11:$U$92,Shrnutí!$F$5,$F$11:$F$92,$F113),SUMIFS(P$11:P$92,$G$11:$G$92,"&gt;0",$F$11:$F$92,$F113))))/$D113-(SUMIFS(P$11:P$92,$G$11:$G$92,"&lt;"&amp;Shrnutí!$G$5,$F$11:$F$92,$F113)+SUMIFS(P$11:P$92,$G$11:$G$92,"&gt;"&amp;Shrnutí!$H$5,$F$11:$F$92,$F113)))</f>
        <v xml:space="preserve"> </v>
      </c>
      <c r="Q113" s="156"/>
      <c r="R113" s="156" t="str">
        <f>IF($D113=0," ",(IF(Shrnutí!$E$5&gt;0,SUMIFS(R$11:R$92,$C$11:$C$92,Shrnutí!$E$5,$F$11:$F$92,$F113),IF(Shrnutí!$F$5&gt;0,SUMIFS(R$11:R$92,$U$11:$U$92,Shrnutí!$F$5,$F$11:$F$92,$F113),SUMIFS(R$11:R$92,$G$11:$G$92,"&gt;0",$F$11:$F$92,$F113))))/$D113-(SUMIFS(R$11:R$92,$G$11:$G$92,"&lt;"&amp;Shrnutí!$G$5,$F$11:$F$92,$F113)+SUMIFS(R$11:R$92,$G$11:$G$92,"&gt;"&amp;Shrnutí!$H$5,$F$11:$F$92,$F113)))</f>
        <v xml:space="preserve"> </v>
      </c>
      <c r="S113" s="156" t="str">
        <f>IF($D113=0," ",(IF(Shrnutí!$E$5&gt;0,SUMIFS(S$11:S$92,$C$11:$C$92,Shrnutí!$E$5,$F$11:$F$92,$F113),IF(Shrnutí!$F$5&gt;0,SUMIFS(S$11:S$92,$U$11:$U$92,Shrnutí!$F$5,$F$11:$F$92,$F113),SUMIFS(S$11:S$92,$G$11:$G$92,"&gt;0",$F$11:$F$92,$F113))))/$D113-(SUMIFS(S$11:S$92,$G$11:$G$92,"&lt;"&amp;Shrnutí!$G$5,$F$11:$F$92,$F113)+SUMIFS(S$11:S$92,$G$11:$G$92,"&gt;"&amp;Shrnutí!$H$5,$F$11:$F$92,$F113)))</f>
        <v xml:space="preserve"> </v>
      </c>
      <c r="T113" s="156" t="str">
        <f>IF($D113=0," ",(IF(Shrnutí!$E$5&gt;0,SUMIFS(T$11:T$92,$C$11:$C$92,Shrnutí!$E$5,$F$11:$F$92,$F113),IF(Shrnutí!$F$5&gt;0,SUMIFS(T$11:T$92,$U$11:$U$92,Shrnutí!$F$5,$F$11:$F$92,$F113),SUMIFS(T$11:T$92,$G$11:$G$92,"&gt;0",$F$11:$F$92,$F113))))/$D113-(SUMIFS(T$11:T$92,$G$11:$G$92,"&lt;"&amp;Shrnutí!$G$5,$F$11:$F$92,$F113)+SUMIFS(T$11:T$92,$G$11:$G$92,"&gt;"&amp;Shrnutí!$H$5,$F$11:$F$92,$F113)))</f>
        <v xml:space="preserve"> </v>
      </c>
      <c r="U113" s="140">
        <v>7.5</v>
      </c>
      <c r="V113" s="102" t="str">
        <f t="shared" si="24"/>
        <v xml:space="preserve"> </v>
      </c>
      <c r="W113" s="149">
        <f t="shared" si="23"/>
        <v>0.66666666666666663</v>
      </c>
    </row>
  </sheetData>
  <mergeCells count="19">
    <mergeCell ref="R9:T9"/>
    <mergeCell ref="I1:J1"/>
    <mergeCell ref="I2:J2"/>
    <mergeCell ref="I3:J3"/>
    <mergeCell ref="T1:X1"/>
    <mergeCell ref="T2:X2"/>
    <mergeCell ref="K9:P9"/>
    <mergeCell ref="I8:J8"/>
    <mergeCell ref="K2:K5"/>
    <mergeCell ref="W9:Z9"/>
    <mergeCell ref="F1:H2"/>
    <mergeCell ref="F3:H3"/>
    <mergeCell ref="F4:H5"/>
    <mergeCell ref="L2:L5"/>
    <mergeCell ref="E8:F8"/>
    <mergeCell ref="A1:E2"/>
    <mergeCell ref="A4:D4"/>
    <mergeCell ref="A5:D5"/>
    <mergeCell ref="I4:J5"/>
  </mergeCells>
  <conditionalFormatting sqref="K96:T113">
    <cfRule type="cellIs" dxfId="48" priority="17" operator="equal">
      <formula>0</formula>
    </cfRule>
  </conditionalFormatting>
  <conditionalFormatting sqref="V11:V92">
    <cfRule type="cellIs" dxfId="47" priority="21" operator="lessThan">
      <formula>$E$4</formula>
    </cfRule>
  </conditionalFormatting>
  <conditionalFormatting sqref="F11:F92">
    <cfRule type="expression" dxfId="46" priority="33">
      <formula>AND(B11=$K$2,C11=$L$2)</formula>
    </cfRule>
    <cfRule type="expression" dxfId="45" priority="3">
      <formula>$E$4&gt;V11</formula>
    </cfRule>
  </conditionalFormatting>
  <conditionalFormatting sqref="G8">
    <cfRule type="cellIs" dxfId="44" priority="38" operator="notEqual">
      <formula>SUMIFS(G$11:G$92,$C$11:$C$92,#REF!,$E$11:$E$92,$E$7)</formula>
    </cfRule>
  </conditionalFormatting>
  <conditionalFormatting sqref="G11:G92">
    <cfRule type="expression" dxfId="43" priority="41">
      <formula>AND($E$7=E11,$F$7=F11)</formula>
    </cfRule>
  </conditionalFormatting>
  <conditionalFormatting sqref="Q11:Q92">
    <cfRule type="expression" dxfId="42" priority="42">
      <formula>AND($E$7=E11,$F$7=F11)</formula>
    </cfRule>
  </conditionalFormatting>
  <conditionalFormatting sqref="Q3:Q5">
    <cfRule type="expression" dxfId="41" priority="8">
      <formula>AND(Q3=$N$2)</formula>
    </cfRule>
    <cfRule type="cellIs" dxfId="40" priority="6" operator="lessThan">
      <formula>$N$2</formula>
    </cfRule>
    <cfRule type="cellIs" dxfId="39" priority="5" operator="greaterThan">
      <formula>$N$2</formula>
    </cfRule>
  </conditionalFormatting>
  <conditionalFormatting sqref="N2">
    <cfRule type="expression" dxfId="38" priority="7">
      <formula>OR($N$2=$Q$3,$N$2=$Q$4,$N$2=$Q$5)</formula>
    </cfRule>
  </conditionalFormatting>
  <conditionalFormatting sqref="N2:Q5">
    <cfRule type="cellIs" dxfId="37" priority="4" operator="equal">
      <formula>0</formula>
    </cfRule>
  </conditionalFormatting>
  <conditionalFormatting sqref="B11:B92">
    <cfRule type="expression" dxfId="36" priority="1">
      <formula>OR($W11&lt;&gt;IF(X11=0,W11,X11),$W11&lt;&gt;IF(Y11=0,W11,Y11),$W11&lt;&gt;IF(Z11=0,W11,Z11))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113"/>
  <sheetViews>
    <sheetView workbookViewId="0">
      <pane ySplit="10" topLeftCell="A11" activePane="bottomLeft" state="frozen"/>
      <selection pane="bottomLeft" activeCell="E14" sqref="E14"/>
    </sheetView>
  </sheetViews>
  <sheetFormatPr defaultRowHeight="15"/>
  <cols>
    <col min="1" max="1" width="3" style="47" bestFit="1" customWidth="1"/>
    <col min="2" max="2" width="8.140625" style="47" bestFit="1" customWidth="1"/>
    <col min="3" max="3" width="7.85546875" style="47" bestFit="1" customWidth="1"/>
    <col min="4" max="4" width="11.28515625" style="47" bestFit="1" customWidth="1"/>
    <col min="5" max="5" width="10.42578125" style="47" bestFit="1" customWidth="1"/>
    <col min="6" max="6" width="17.7109375" style="47" customWidth="1"/>
    <col min="7" max="7" width="8.42578125" style="47" bestFit="1" customWidth="1"/>
    <col min="8" max="8" width="7.5703125" style="47" bestFit="1" customWidth="1"/>
    <col min="9" max="9" width="11.5703125" style="47" bestFit="1" customWidth="1"/>
    <col min="10" max="10" width="11.5703125" style="112" customWidth="1"/>
    <col min="11" max="11" width="8.140625" style="47" bestFit="1" customWidth="1"/>
    <col min="12" max="12" width="8.42578125" style="47" customWidth="1"/>
    <col min="13" max="13" width="9.28515625" style="47" bestFit="1" customWidth="1"/>
    <col min="14" max="14" width="8.5703125" style="47" bestFit="1" customWidth="1"/>
    <col min="15" max="15" width="8" style="47" bestFit="1" customWidth="1"/>
    <col min="16" max="16" width="8.5703125" style="47" bestFit="1" customWidth="1"/>
    <col min="17" max="17" width="8.5703125" style="112" customWidth="1"/>
    <col min="18" max="18" width="8" style="47" bestFit="1" customWidth="1"/>
    <col min="19" max="19" width="7.7109375" style="47" bestFit="1" customWidth="1"/>
    <col min="20" max="20" width="10.140625" style="47" bestFit="1" customWidth="1"/>
    <col min="21" max="21" width="10.140625" style="112" customWidth="1"/>
    <col min="22" max="22" width="7.42578125" style="47" bestFit="1" customWidth="1"/>
    <col min="23" max="23" width="11.85546875" style="47" bestFit="1" customWidth="1"/>
    <col min="24" max="24" width="9.28515625" style="47" bestFit="1" customWidth="1"/>
    <col min="25" max="25" width="20.7109375" style="47" customWidth="1"/>
    <col min="26" max="26" width="18.7109375" style="47" customWidth="1"/>
    <col min="27" max="27" width="12.7109375" style="47" customWidth="1"/>
    <col min="28" max="28" width="11.5703125" style="47" bestFit="1" customWidth="1"/>
    <col min="29" max="29" width="19.85546875" style="47" bestFit="1" customWidth="1"/>
    <col min="30" max="30" width="59.85546875" style="47" bestFit="1" customWidth="1"/>
    <col min="31" max="31" width="9.140625" style="47"/>
    <col min="32" max="32" width="9.85546875" style="47" customWidth="1"/>
    <col min="33" max="33" width="11.140625" style="47" customWidth="1"/>
    <col min="34" max="16384" width="9.140625" style="47"/>
  </cols>
  <sheetData>
    <row r="1" spans="1:29" ht="25.5" customHeight="1" thickBot="1">
      <c r="A1" s="392" t="s">
        <v>33</v>
      </c>
      <c r="B1" s="393"/>
      <c r="C1" s="393"/>
      <c r="D1" s="393"/>
      <c r="E1" s="394"/>
      <c r="F1" s="402" t="str">
        <f>Lisování!F1</f>
        <v>Jablka</v>
      </c>
      <c r="G1" s="403"/>
      <c r="H1" s="404"/>
      <c r="I1" s="369" t="s">
        <v>38</v>
      </c>
      <c r="J1" s="370"/>
      <c r="K1" s="183" t="s">
        <v>4</v>
      </c>
      <c r="L1" s="184" t="s">
        <v>20</v>
      </c>
      <c r="M1" s="280" t="s">
        <v>19</v>
      </c>
      <c r="N1" s="185" t="s">
        <v>10</v>
      </c>
      <c r="O1" s="186" t="s">
        <v>46</v>
      </c>
      <c r="P1" s="187" t="s">
        <v>13</v>
      </c>
      <c r="Q1" s="188" t="s">
        <v>45</v>
      </c>
      <c r="X1" s="414" t="str">
        <f>A1&amp;"  "&amp;F1&amp;" hodinový průměr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"</f>
        <v xml:space="preserve">Čištění  Jablka hodinový průměr  Výrobní příkaz  a  </v>
      </c>
      <c r="Y1" s="415"/>
      <c r="Z1" s="415"/>
      <c r="AA1" s="415"/>
      <c r="AB1" s="415"/>
      <c r="AC1" s="416"/>
    </row>
    <row r="2" spans="1:29" ht="25.5" customHeight="1" thickBot="1">
      <c r="A2" s="395"/>
      <c r="B2" s="396"/>
      <c r="C2" s="396"/>
      <c r="D2" s="396"/>
      <c r="E2" s="397"/>
      <c r="F2" s="405"/>
      <c r="G2" s="406"/>
      <c r="H2" s="407"/>
      <c r="I2" s="371">
        <f>Shrnutí!B5</f>
        <v>61.29032258064516</v>
      </c>
      <c r="J2" s="427"/>
      <c r="K2" s="421">
        <v>1</v>
      </c>
      <c r="L2" s="424" t="s">
        <v>68</v>
      </c>
      <c r="M2" s="189" t="s">
        <v>32</v>
      </c>
      <c r="N2" s="197">
        <f>SUMIFS(Lisování!H$11:H$92,Lisování!$B$11:$B$92,$K$2,Lisování!$C$11:$C$92,$L$2)</f>
        <v>14</v>
      </c>
      <c r="O2" s="190">
        <f>SUMIFS(Lisování!I$11:I$92,Lisování!$B$11:$B$92,$K$2,Lisování!$C$11:$C$92,$L$2)</f>
        <v>5</v>
      </c>
      <c r="P2" s="190">
        <f>SUMIFS(Lisování!J$11:J$92,Lisování!$B$11:$B$92,$K$2,Lisování!$C$11:$C$92,$L$2)</f>
        <v>0</v>
      </c>
      <c r="Q2" s="191">
        <f>SUM(N2:P2)</f>
        <v>19</v>
      </c>
      <c r="X2" s="417" t="str">
        <f>A1&amp;"  "&amp;F1&amp;"   rozdělení chyb   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 "</f>
        <v xml:space="preserve">Čištění  Jablka   rozdělení chyb     Výrobní příkaz  a   </v>
      </c>
      <c r="Y2" s="418"/>
      <c r="Z2" s="418"/>
      <c r="AA2" s="418"/>
      <c r="AB2" s="418"/>
      <c r="AC2" s="419"/>
    </row>
    <row r="3" spans="1:29" s="63" customFormat="1" ht="18" customHeight="1" thickBot="1">
      <c r="A3" s="199"/>
      <c r="B3" s="200"/>
      <c r="C3" s="200"/>
      <c r="D3" s="200"/>
      <c r="E3" s="201"/>
      <c r="F3" s="408" t="s">
        <v>20</v>
      </c>
      <c r="G3" s="409"/>
      <c r="H3" s="410"/>
      <c r="I3" s="373" t="s">
        <v>39</v>
      </c>
      <c r="J3" s="420"/>
      <c r="K3" s="422"/>
      <c r="L3" s="425"/>
      <c r="M3" s="192" t="s">
        <v>33</v>
      </c>
      <c r="N3" s="171">
        <f>SUMIFS(G$11:G$92,$B$11:$B$92,$K$2,$C$11:$C$92,$L$2)</f>
        <v>7</v>
      </c>
      <c r="O3" s="21">
        <f>SUMIFS(H$11:H$92,$B$11:$B$92,$K$2,$C$11:$C$92,$L$2)</f>
        <v>2</v>
      </c>
      <c r="P3" s="21">
        <f>SUMIFS(I$11:I$92,$B$11:$B$92,$K$2,$C$11:$C$92,$L$2)</f>
        <v>5</v>
      </c>
      <c r="Q3" s="193">
        <f>SUM(N3:P3)</f>
        <v>14</v>
      </c>
      <c r="T3" s="60"/>
      <c r="U3" s="60"/>
    </row>
    <row r="4" spans="1:29" ht="18" customHeight="1">
      <c r="A4" s="398">
        <v>7.5</v>
      </c>
      <c r="B4" s="399"/>
      <c r="C4" s="399"/>
      <c r="D4" s="399"/>
      <c r="E4" s="215">
        <v>4</v>
      </c>
      <c r="F4" s="388" t="str">
        <f>Shrnutí!E5</f>
        <v>a</v>
      </c>
      <c r="G4" s="388"/>
      <c r="H4" s="389"/>
      <c r="I4" s="362">
        <f>Shrnutí!C5</f>
        <v>112.90322580645162</v>
      </c>
      <c r="J4" s="428"/>
      <c r="K4" s="422"/>
      <c r="L4" s="425"/>
      <c r="M4" s="194" t="s">
        <v>37</v>
      </c>
      <c r="N4" s="171">
        <f>SUMIFS(Pískování!G$11:G$92,Pískování!$B$11:$B$92,$K$2,Pískování!$C$11:$C$92,$L$2)</f>
        <v>4</v>
      </c>
      <c r="O4" s="21">
        <f>SUMIFS(Pískování!H$11:H$92,Pískování!$B$11:$B$92,$K$2,Pískování!$C$11:$C$92,$L$2)</f>
        <v>5</v>
      </c>
      <c r="P4" s="21">
        <f>SUMIFS(Pískování!I$11:I$92,Pískování!$B$11:$B$92,$K$2,Pískování!$C$11:$C$92,$L$2)</f>
        <v>5</v>
      </c>
      <c r="Q4" s="193">
        <f>SUM(N4:P4)</f>
        <v>14</v>
      </c>
      <c r="U4" s="202"/>
      <c r="V4" s="203"/>
      <c r="W4" s="204"/>
      <c r="X4" s="204"/>
      <c r="Y4" s="181"/>
      <c r="Z4" s="204"/>
    </row>
    <row r="5" spans="1:29" s="112" customFormat="1" ht="18" customHeight="1" thickBot="1">
      <c r="A5" s="400" t="s">
        <v>31</v>
      </c>
      <c r="B5" s="401"/>
      <c r="C5" s="401"/>
      <c r="D5" s="401"/>
      <c r="E5" s="216">
        <f>$E$4/$A$4</f>
        <v>0.53333333333333333</v>
      </c>
      <c r="F5" s="390"/>
      <c r="G5" s="390"/>
      <c r="H5" s="391"/>
      <c r="I5" s="364"/>
      <c r="J5" s="429"/>
      <c r="K5" s="423"/>
      <c r="L5" s="426"/>
      <c r="M5" s="195" t="s">
        <v>40</v>
      </c>
      <c r="N5" s="172">
        <f>SUMIFS(Skládání!G$11:G$92,Skládání!$B$11:$B$92,$K$2,Skládání!$C$11:$C$92,$L$2)</f>
        <v>4</v>
      </c>
      <c r="O5" s="41">
        <f>SUMIFS(Skládání!H$11:H$92,Skládání!$B$11:$B$92,$K$2,Skládání!$C$11:$C$92,$L$2)</f>
        <v>5</v>
      </c>
      <c r="P5" s="41">
        <f>SUMIFS(Skládání!I$11:I$92,Skládání!$B$11:$B$92,$K$2,Skládání!$C$11:$C$92,$L$2)</f>
        <v>5</v>
      </c>
      <c r="Q5" s="173">
        <f>SUM(N5:P5)</f>
        <v>14</v>
      </c>
      <c r="U5" s="182"/>
      <c r="V5" s="196"/>
      <c r="W5" s="64"/>
      <c r="X5" s="64"/>
      <c r="Y5" s="64"/>
      <c r="Z5" s="182"/>
    </row>
    <row r="6" spans="1:29" ht="15.75" customHeight="1" thickBot="1">
      <c r="A6" s="180"/>
      <c r="B6" s="180"/>
      <c r="C6" s="180"/>
      <c r="D6" s="225" t="s">
        <v>8</v>
      </c>
      <c r="E6" s="253" t="s">
        <v>57</v>
      </c>
      <c r="F6" s="257" t="s">
        <v>45</v>
      </c>
      <c r="G6" s="259" t="s">
        <v>10</v>
      </c>
      <c r="H6" s="260" t="s">
        <v>61</v>
      </c>
      <c r="I6" s="261" t="s">
        <v>12</v>
      </c>
      <c r="J6" s="123" t="s">
        <v>63</v>
      </c>
      <c r="Q6" s="47"/>
    </row>
    <row r="7" spans="1:29" s="112" customFormat="1" ht="15.75" customHeight="1" thickBot="1">
      <c r="A7" s="180"/>
      <c r="B7" s="180"/>
      <c r="C7" s="180"/>
      <c r="D7" s="244">
        <v>43152</v>
      </c>
      <c r="E7" s="254">
        <v>7</v>
      </c>
      <c r="F7" s="246">
        <f>G7+I7+J7+H7</f>
        <v>0</v>
      </c>
      <c r="G7" s="222">
        <f>SUMIFS(G$11:G$92,$D$11:$D$92,$D$7,$E$11:$E$92,$E$7)</f>
        <v>0</v>
      </c>
      <c r="H7" s="223">
        <f>SUMIFS(H$11:H$92,$D$11:$D$92,$D$7,$E$11:$E$92,$E$7)</f>
        <v>0</v>
      </c>
      <c r="I7" s="223">
        <f>SUMIFS(I$11:I$92,$D$11:$D$92,$D$7,$E$11:$E$92,$E$7)</f>
        <v>0</v>
      </c>
      <c r="J7" s="56">
        <f>SUMIFS(J$11:J$92,$D$11:$D$92,$D$7,$E$11:$E$92,$E$7)</f>
        <v>0</v>
      </c>
    </row>
    <row r="8" spans="1:29" s="112" customFormat="1" ht="15.75" customHeight="1" thickBot="1">
      <c r="A8" s="180"/>
      <c r="B8" s="180"/>
      <c r="C8" s="180"/>
      <c r="D8" s="349" t="s">
        <v>65</v>
      </c>
      <c r="E8" s="350"/>
      <c r="F8" s="252">
        <v>8</v>
      </c>
      <c r="G8" s="262">
        <v>194</v>
      </c>
      <c r="H8" s="382" t="str">
        <f>IF(G7&gt;0,G8/(G7/F8)," ")</f>
        <v xml:space="preserve"> </v>
      </c>
      <c r="I8" s="383"/>
      <c r="J8" s="258"/>
      <c r="K8" s="12"/>
    </row>
    <row r="9" spans="1:29" ht="15.75" thickBot="1">
      <c r="K9" s="411" t="s">
        <v>0</v>
      </c>
      <c r="L9" s="412"/>
      <c r="M9" s="412"/>
      <c r="N9" s="412"/>
      <c r="O9" s="412"/>
      <c r="P9" s="413"/>
      <c r="Q9" s="240"/>
      <c r="R9" s="411" t="s">
        <v>14</v>
      </c>
      <c r="S9" s="412"/>
      <c r="T9" s="412"/>
      <c r="U9" s="413"/>
      <c r="V9" s="12"/>
    </row>
    <row r="10" spans="1:29" ht="45.75" thickBot="1">
      <c r="B10" s="47" t="s">
        <v>4</v>
      </c>
      <c r="C10" s="3" t="s">
        <v>18</v>
      </c>
      <c r="D10" s="47" t="s">
        <v>8</v>
      </c>
      <c r="E10" s="31" t="s">
        <v>1</v>
      </c>
      <c r="F10" s="32" t="s">
        <v>2</v>
      </c>
      <c r="G10" s="33" t="s">
        <v>66</v>
      </c>
      <c r="H10" s="95" t="s">
        <v>11</v>
      </c>
      <c r="I10" s="91" t="s">
        <v>12</v>
      </c>
      <c r="J10" s="97" t="s">
        <v>44</v>
      </c>
      <c r="K10" s="4" t="s">
        <v>54</v>
      </c>
      <c r="L10" s="5" t="s">
        <v>48</v>
      </c>
      <c r="M10" s="5" t="s">
        <v>49</v>
      </c>
      <c r="N10" s="5" t="s">
        <v>50</v>
      </c>
      <c r="O10" s="174" t="s">
        <v>52</v>
      </c>
      <c r="P10" s="175" t="s">
        <v>53</v>
      </c>
      <c r="Q10" s="243" t="s">
        <v>64</v>
      </c>
      <c r="R10" s="33" t="s">
        <v>66</v>
      </c>
      <c r="S10" s="95" t="s">
        <v>11</v>
      </c>
      <c r="T10" s="92" t="s">
        <v>13</v>
      </c>
      <c r="U10" s="97" t="s">
        <v>44</v>
      </c>
      <c r="V10" s="107" t="s">
        <v>23</v>
      </c>
      <c r="W10" s="117" t="s">
        <v>41</v>
      </c>
    </row>
    <row r="11" spans="1:29">
      <c r="B11" s="40">
        <v>1</v>
      </c>
      <c r="C11" s="36" t="s">
        <v>68</v>
      </c>
      <c r="D11" s="34">
        <v>43101</v>
      </c>
      <c r="E11" s="10">
        <v>7</v>
      </c>
      <c r="F11" s="167">
        <v>7</v>
      </c>
      <c r="G11" s="157">
        <v>7</v>
      </c>
      <c r="H11" s="157">
        <v>2</v>
      </c>
      <c r="I11" s="157">
        <v>5</v>
      </c>
      <c r="J11" s="157"/>
      <c r="K11" s="158"/>
      <c r="L11" s="157"/>
      <c r="M11" s="157"/>
      <c r="N11" s="157"/>
      <c r="O11" s="157"/>
      <c r="P11" s="159"/>
      <c r="Q11" s="242">
        <f>IF(SUM(G11:J11)=0,"-",SUM(G11:J11))</f>
        <v>14</v>
      </c>
      <c r="R11" s="158">
        <f t="shared" ref="R11:R92" si="0">IF(F11=0,"-",G11/F11)</f>
        <v>1</v>
      </c>
      <c r="S11" s="157">
        <f t="shared" ref="S11:S92" si="1">IF(F11=0,"-",H11/F11)</f>
        <v>0.2857142857142857</v>
      </c>
      <c r="T11" s="159">
        <f t="shared" ref="T11:T92" si="2">IF(F11=0,"-",I11/F11)</f>
        <v>0.7142857142857143</v>
      </c>
      <c r="U11" s="125">
        <f>IF(F11=0,"-",J11/F11)</f>
        <v>0</v>
      </c>
      <c r="V11" s="115" t="str">
        <f>IF(D11&gt;0,TEXT(D11,"mmmm rr"),"-")</f>
        <v>leden 18</v>
      </c>
      <c r="W11" s="125">
        <f>IF(SUM(R11:U11)&gt;0,SUM(R11:U11)*$A$4,"-")</f>
        <v>15</v>
      </c>
    </row>
    <row r="12" spans="1:29">
      <c r="B12" s="198">
        <v>2</v>
      </c>
      <c r="C12" s="36" t="s">
        <v>68</v>
      </c>
      <c r="D12" s="61">
        <v>43101</v>
      </c>
      <c r="E12" s="62">
        <v>7</v>
      </c>
      <c r="F12" s="139"/>
      <c r="G12" s="64"/>
      <c r="H12" s="64"/>
      <c r="I12" s="64"/>
      <c r="J12" s="64"/>
      <c r="K12" s="160"/>
      <c r="L12" s="64"/>
      <c r="M12" s="64"/>
      <c r="N12" s="64"/>
      <c r="O12" s="64"/>
      <c r="P12" s="161"/>
      <c r="Q12" s="113" t="str">
        <f t="shared" ref="Q12:Q75" si="3">IF(SUM(G12:J12)=0,"-",SUM(G12:J12))</f>
        <v>-</v>
      </c>
      <c r="R12" s="162" t="str">
        <f t="shared" ref="R12:R74" si="4">IF(F12=0,"-",G12/F12)</f>
        <v>-</v>
      </c>
      <c r="S12" s="37" t="str">
        <f t="shared" ref="S12:S74" si="5">IF(F12=0,"-",H12/F12)</f>
        <v>-</v>
      </c>
      <c r="T12" s="152" t="str">
        <f t="shared" ref="T12:T74" si="6">IF(F12=0,"-",I12/F12)</f>
        <v>-</v>
      </c>
      <c r="U12" s="126" t="str">
        <f>IF(F12=0,"-",J12/F12)</f>
        <v>-</v>
      </c>
      <c r="V12" s="115" t="str">
        <f t="shared" ref="V12:V74" si="7">IF(D12&gt;0,TEXT(D12,"mmmm rr"),"-")</f>
        <v>leden 18</v>
      </c>
      <c r="W12" s="126" t="str">
        <f t="shared" ref="W12:W42" si="8">IF(SUM(R12:U12)&gt;0,SUM(R12:U12)*$A$4,"-")</f>
        <v>-</v>
      </c>
    </row>
    <row r="13" spans="1:29">
      <c r="B13" s="198">
        <v>3</v>
      </c>
      <c r="C13" s="36" t="s">
        <v>68</v>
      </c>
      <c r="D13" s="61">
        <v>43101</v>
      </c>
      <c r="E13" s="62">
        <v>7</v>
      </c>
      <c r="F13" s="139"/>
      <c r="G13" s="64">
        <v>5</v>
      </c>
      <c r="H13" s="64"/>
      <c r="I13" s="64"/>
      <c r="J13" s="64"/>
      <c r="K13" s="160"/>
      <c r="L13" s="64"/>
      <c r="M13" s="64"/>
      <c r="N13" s="64"/>
      <c r="O13" s="64"/>
      <c r="P13" s="161"/>
      <c r="Q13" s="113">
        <f t="shared" si="3"/>
        <v>5</v>
      </c>
      <c r="R13" s="162" t="str">
        <f t="shared" si="4"/>
        <v>-</v>
      </c>
      <c r="S13" s="37" t="str">
        <f t="shared" si="5"/>
        <v>-</v>
      </c>
      <c r="T13" s="152" t="str">
        <f t="shared" si="6"/>
        <v>-</v>
      </c>
      <c r="U13" s="126" t="str">
        <f t="shared" ref="U13:U75" si="9">IF(F13=0,"-",J13/F13)</f>
        <v>-</v>
      </c>
      <c r="V13" s="115" t="str">
        <f t="shared" si="7"/>
        <v>leden 18</v>
      </c>
      <c r="W13" s="126" t="str">
        <f t="shared" si="8"/>
        <v>-</v>
      </c>
    </row>
    <row r="14" spans="1:29">
      <c r="B14" s="198"/>
      <c r="C14" s="36"/>
      <c r="D14" s="61"/>
      <c r="E14" s="62"/>
      <c r="F14" s="139"/>
      <c r="G14" s="64"/>
      <c r="H14" s="64"/>
      <c r="I14" s="64"/>
      <c r="J14" s="64"/>
      <c r="K14" s="160"/>
      <c r="L14" s="64"/>
      <c r="M14" s="64"/>
      <c r="N14" s="64"/>
      <c r="O14" s="64"/>
      <c r="P14" s="161"/>
      <c r="Q14" s="113" t="str">
        <f t="shared" si="3"/>
        <v>-</v>
      </c>
      <c r="R14" s="162" t="str">
        <f t="shared" si="4"/>
        <v>-</v>
      </c>
      <c r="S14" s="37" t="str">
        <f t="shared" si="5"/>
        <v>-</v>
      </c>
      <c r="T14" s="152" t="str">
        <f t="shared" si="6"/>
        <v>-</v>
      </c>
      <c r="U14" s="126" t="str">
        <f t="shared" si="9"/>
        <v>-</v>
      </c>
      <c r="V14" s="115" t="str">
        <f t="shared" si="7"/>
        <v>-</v>
      </c>
      <c r="W14" s="126" t="str">
        <f t="shared" si="8"/>
        <v>-</v>
      </c>
    </row>
    <row r="15" spans="1:29">
      <c r="B15" s="198"/>
      <c r="C15" s="36"/>
      <c r="D15" s="61"/>
      <c r="E15" s="62"/>
      <c r="F15" s="139"/>
      <c r="G15" s="64"/>
      <c r="H15" s="64"/>
      <c r="I15" s="64"/>
      <c r="J15" s="64"/>
      <c r="K15" s="160"/>
      <c r="L15" s="64"/>
      <c r="M15" s="64"/>
      <c r="N15" s="64"/>
      <c r="O15" s="64"/>
      <c r="P15" s="161"/>
      <c r="Q15" s="113" t="str">
        <f t="shared" si="3"/>
        <v>-</v>
      </c>
      <c r="R15" s="162" t="str">
        <f t="shared" si="4"/>
        <v>-</v>
      </c>
      <c r="S15" s="37" t="str">
        <f t="shared" si="5"/>
        <v>-</v>
      </c>
      <c r="T15" s="152" t="str">
        <f t="shared" si="6"/>
        <v>-</v>
      </c>
      <c r="U15" s="126" t="str">
        <f t="shared" si="9"/>
        <v>-</v>
      </c>
      <c r="V15" s="115" t="str">
        <f t="shared" si="7"/>
        <v>-</v>
      </c>
      <c r="W15" s="126" t="str">
        <f t="shared" si="8"/>
        <v>-</v>
      </c>
    </row>
    <row r="16" spans="1:29">
      <c r="B16" s="198"/>
      <c r="C16" s="36"/>
      <c r="D16" s="61"/>
      <c r="E16" s="62"/>
      <c r="F16" s="139"/>
      <c r="G16" s="64"/>
      <c r="H16" s="64"/>
      <c r="I16" s="64"/>
      <c r="J16" s="64"/>
      <c r="K16" s="160"/>
      <c r="L16" s="64"/>
      <c r="M16" s="64"/>
      <c r="N16" s="64"/>
      <c r="O16" s="64"/>
      <c r="P16" s="161"/>
      <c r="Q16" s="113" t="str">
        <f t="shared" si="3"/>
        <v>-</v>
      </c>
      <c r="R16" s="162" t="str">
        <f t="shared" si="4"/>
        <v>-</v>
      </c>
      <c r="S16" s="37" t="str">
        <f t="shared" si="5"/>
        <v>-</v>
      </c>
      <c r="T16" s="152" t="str">
        <f t="shared" si="6"/>
        <v>-</v>
      </c>
      <c r="U16" s="126" t="str">
        <f t="shared" si="9"/>
        <v>-</v>
      </c>
      <c r="V16" s="115" t="str">
        <f t="shared" si="7"/>
        <v>-</v>
      </c>
      <c r="W16" s="126" t="str">
        <f t="shared" si="8"/>
        <v>-</v>
      </c>
    </row>
    <row r="17" spans="2:23">
      <c r="B17" s="198"/>
      <c r="C17" s="36"/>
      <c r="D17" s="61"/>
      <c r="E17" s="62"/>
      <c r="F17" s="151"/>
      <c r="G17" s="64"/>
      <c r="H17" s="64"/>
      <c r="I17" s="64"/>
      <c r="J17" s="64"/>
      <c r="K17" s="160"/>
      <c r="L17" s="64"/>
      <c r="M17" s="64"/>
      <c r="N17" s="64"/>
      <c r="O17" s="64"/>
      <c r="P17" s="161"/>
      <c r="Q17" s="113" t="str">
        <f t="shared" si="3"/>
        <v>-</v>
      </c>
      <c r="R17" s="162" t="str">
        <f t="shared" si="4"/>
        <v>-</v>
      </c>
      <c r="S17" s="37" t="str">
        <f t="shared" si="5"/>
        <v>-</v>
      </c>
      <c r="T17" s="152" t="str">
        <f t="shared" si="6"/>
        <v>-</v>
      </c>
      <c r="U17" s="126" t="str">
        <f t="shared" si="9"/>
        <v>-</v>
      </c>
      <c r="V17" s="115" t="str">
        <f t="shared" si="7"/>
        <v>-</v>
      </c>
      <c r="W17" s="126" t="str">
        <f t="shared" si="8"/>
        <v>-</v>
      </c>
    </row>
    <row r="18" spans="2:23">
      <c r="B18" s="198"/>
      <c r="C18" s="36"/>
      <c r="D18" s="61"/>
      <c r="E18" s="62"/>
      <c r="F18" s="139"/>
      <c r="G18" s="64"/>
      <c r="H18" s="64"/>
      <c r="I18" s="64"/>
      <c r="J18" s="64"/>
      <c r="K18" s="160"/>
      <c r="L18" s="64"/>
      <c r="M18" s="64"/>
      <c r="N18" s="64"/>
      <c r="O18" s="64"/>
      <c r="P18" s="161"/>
      <c r="Q18" s="113" t="str">
        <f t="shared" si="3"/>
        <v>-</v>
      </c>
      <c r="R18" s="162" t="str">
        <f t="shared" si="4"/>
        <v>-</v>
      </c>
      <c r="S18" s="37" t="str">
        <f t="shared" si="5"/>
        <v>-</v>
      </c>
      <c r="T18" s="152" t="str">
        <f t="shared" si="6"/>
        <v>-</v>
      </c>
      <c r="U18" s="126" t="str">
        <f t="shared" si="9"/>
        <v>-</v>
      </c>
      <c r="V18" s="115" t="str">
        <f t="shared" si="7"/>
        <v>-</v>
      </c>
      <c r="W18" s="126" t="str">
        <f t="shared" si="8"/>
        <v>-</v>
      </c>
    </row>
    <row r="19" spans="2:23">
      <c r="B19" s="198"/>
      <c r="C19" s="36"/>
      <c r="D19" s="61"/>
      <c r="E19" s="62"/>
      <c r="F19" s="139"/>
      <c r="G19" s="64"/>
      <c r="H19" s="64"/>
      <c r="I19" s="64"/>
      <c r="J19" s="64"/>
      <c r="K19" s="160"/>
      <c r="L19" s="64"/>
      <c r="M19" s="64"/>
      <c r="N19" s="64"/>
      <c r="O19" s="64"/>
      <c r="P19" s="161"/>
      <c r="Q19" s="113" t="str">
        <f t="shared" si="3"/>
        <v>-</v>
      </c>
      <c r="R19" s="162" t="str">
        <f t="shared" si="4"/>
        <v>-</v>
      </c>
      <c r="S19" s="37" t="str">
        <f t="shared" si="5"/>
        <v>-</v>
      </c>
      <c r="T19" s="152" t="str">
        <f t="shared" si="6"/>
        <v>-</v>
      </c>
      <c r="U19" s="126" t="str">
        <f t="shared" si="9"/>
        <v>-</v>
      </c>
      <c r="V19" s="115" t="str">
        <f t="shared" si="7"/>
        <v>-</v>
      </c>
      <c r="W19" s="126" t="str">
        <f t="shared" si="8"/>
        <v>-</v>
      </c>
    </row>
    <row r="20" spans="2:23">
      <c r="B20" s="198"/>
      <c r="C20" s="36"/>
      <c r="D20" s="61"/>
      <c r="E20" s="62"/>
      <c r="F20" s="139"/>
      <c r="G20" s="64"/>
      <c r="H20" s="64"/>
      <c r="I20" s="64"/>
      <c r="J20" s="64"/>
      <c r="K20" s="160"/>
      <c r="L20" s="64"/>
      <c r="M20" s="64"/>
      <c r="N20" s="64"/>
      <c r="O20" s="64"/>
      <c r="P20" s="161"/>
      <c r="Q20" s="113" t="str">
        <f t="shared" si="3"/>
        <v>-</v>
      </c>
      <c r="R20" s="162" t="str">
        <f t="shared" si="4"/>
        <v>-</v>
      </c>
      <c r="S20" s="37" t="str">
        <f t="shared" si="5"/>
        <v>-</v>
      </c>
      <c r="T20" s="152" t="str">
        <f t="shared" si="6"/>
        <v>-</v>
      </c>
      <c r="U20" s="126" t="str">
        <f t="shared" si="9"/>
        <v>-</v>
      </c>
      <c r="V20" s="115" t="str">
        <f t="shared" si="7"/>
        <v>-</v>
      </c>
      <c r="W20" s="126" t="str">
        <f t="shared" si="8"/>
        <v>-</v>
      </c>
    </row>
    <row r="21" spans="2:23">
      <c r="B21" s="40"/>
      <c r="C21" s="36"/>
      <c r="D21" s="61"/>
      <c r="E21" s="62"/>
      <c r="F21" s="139"/>
      <c r="G21" s="64"/>
      <c r="H21" s="64"/>
      <c r="I21" s="64"/>
      <c r="J21" s="64"/>
      <c r="K21" s="160"/>
      <c r="L21" s="64"/>
      <c r="M21" s="64"/>
      <c r="N21" s="64"/>
      <c r="O21" s="64"/>
      <c r="P21" s="161"/>
      <c r="Q21" s="113" t="str">
        <f t="shared" si="3"/>
        <v>-</v>
      </c>
      <c r="R21" s="162" t="str">
        <f t="shared" si="4"/>
        <v>-</v>
      </c>
      <c r="S21" s="37" t="str">
        <f t="shared" si="5"/>
        <v>-</v>
      </c>
      <c r="T21" s="152" t="str">
        <f t="shared" si="6"/>
        <v>-</v>
      </c>
      <c r="U21" s="126" t="str">
        <f t="shared" si="9"/>
        <v>-</v>
      </c>
      <c r="V21" s="115" t="str">
        <f t="shared" si="7"/>
        <v>-</v>
      </c>
      <c r="W21" s="126" t="str">
        <f t="shared" si="8"/>
        <v>-</v>
      </c>
    </row>
    <row r="22" spans="2:23">
      <c r="B22" s="40"/>
      <c r="C22" s="36"/>
      <c r="D22" s="61"/>
      <c r="E22" s="62"/>
      <c r="F22" s="139"/>
      <c r="G22" s="64"/>
      <c r="H22" s="64"/>
      <c r="I22" s="64"/>
      <c r="J22" s="64"/>
      <c r="K22" s="160"/>
      <c r="L22" s="64"/>
      <c r="M22" s="64"/>
      <c r="N22" s="64"/>
      <c r="O22" s="64"/>
      <c r="P22" s="161"/>
      <c r="Q22" s="113" t="str">
        <f t="shared" si="3"/>
        <v>-</v>
      </c>
      <c r="R22" s="162" t="str">
        <f t="shared" si="4"/>
        <v>-</v>
      </c>
      <c r="S22" s="37" t="str">
        <f t="shared" si="5"/>
        <v>-</v>
      </c>
      <c r="T22" s="152" t="str">
        <f t="shared" si="6"/>
        <v>-</v>
      </c>
      <c r="U22" s="126" t="str">
        <f t="shared" si="9"/>
        <v>-</v>
      </c>
      <c r="V22" s="115" t="str">
        <f t="shared" si="7"/>
        <v>-</v>
      </c>
      <c r="W22" s="126" t="str">
        <f t="shared" si="8"/>
        <v>-</v>
      </c>
    </row>
    <row r="23" spans="2:23">
      <c r="B23" s="40"/>
      <c r="C23" s="36"/>
      <c r="D23" s="61"/>
      <c r="E23" s="62"/>
      <c r="F23" s="139"/>
      <c r="G23" s="64"/>
      <c r="H23" s="64"/>
      <c r="I23" s="64"/>
      <c r="J23" s="64"/>
      <c r="K23" s="160"/>
      <c r="L23" s="64"/>
      <c r="M23" s="64"/>
      <c r="N23" s="64"/>
      <c r="O23" s="64"/>
      <c r="P23" s="161"/>
      <c r="Q23" s="113" t="str">
        <f t="shared" si="3"/>
        <v>-</v>
      </c>
      <c r="R23" s="162" t="str">
        <f t="shared" si="4"/>
        <v>-</v>
      </c>
      <c r="S23" s="37" t="str">
        <f t="shared" si="5"/>
        <v>-</v>
      </c>
      <c r="T23" s="152" t="str">
        <f t="shared" si="6"/>
        <v>-</v>
      </c>
      <c r="U23" s="126" t="str">
        <f t="shared" si="9"/>
        <v>-</v>
      </c>
      <c r="V23" s="115" t="str">
        <f t="shared" si="7"/>
        <v>-</v>
      </c>
      <c r="W23" s="126" t="str">
        <f t="shared" si="8"/>
        <v>-</v>
      </c>
    </row>
    <row r="24" spans="2:23">
      <c r="B24" s="40"/>
      <c r="C24" s="36"/>
      <c r="D24" s="61"/>
      <c r="E24" s="62"/>
      <c r="F24" s="139"/>
      <c r="G24" s="64"/>
      <c r="H24" s="64"/>
      <c r="I24" s="64"/>
      <c r="J24" s="64"/>
      <c r="K24" s="160"/>
      <c r="L24" s="64"/>
      <c r="M24" s="64"/>
      <c r="N24" s="64"/>
      <c r="O24" s="64"/>
      <c r="P24" s="161"/>
      <c r="Q24" s="113" t="str">
        <f t="shared" si="3"/>
        <v>-</v>
      </c>
      <c r="R24" s="162" t="str">
        <f t="shared" si="4"/>
        <v>-</v>
      </c>
      <c r="S24" s="37" t="str">
        <f t="shared" si="5"/>
        <v>-</v>
      </c>
      <c r="T24" s="152" t="str">
        <f t="shared" si="6"/>
        <v>-</v>
      </c>
      <c r="U24" s="126" t="str">
        <f t="shared" si="9"/>
        <v>-</v>
      </c>
      <c r="V24" s="115" t="str">
        <f t="shared" si="7"/>
        <v>-</v>
      </c>
      <c r="W24" s="126" t="str">
        <f t="shared" si="8"/>
        <v>-</v>
      </c>
    </row>
    <row r="25" spans="2:23">
      <c r="B25" s="40"/>
      <c r="C25" s="36"/>
      <c r="D25" s="61"/>
      <c r="E25" s="62"/>
      <c r="F25" s="139"/>
      <c r="G25" s="64"/>
      <c r="H25" s="64"/>
      <c r="I25" s="64"/>
      <c r="J25" s="64"/>
      <c r="K25" s="160"/>
      <c r="L25" s="64"/>
      <c r="M25" s="64"/>
      <c r="N25" s="64"/>
      <c r="O25" s="64"/>
      <c r="P25" s="161"/>
      <c r="Q25" s="113" t="str">
        <f t="shared" si="3"/>
        <v>-</v>
      </c>
      <c r="R25" s="162" t="str">
        <f t="shared" si="4"/>
        <v>-</v>
      </c>
      <c r="S25" s="37" t="str">
        <f t="shared" si="5"/>
        <v>-</v>
      </c>
      <c r="T25" s="152" t="str">
        <f t="shared" si="6"/>
        <v>-</v>
      </c>
      <c r="U25" s="126" t="str">
        <f t="shared" si="9"/>
        <v>-</v>
      </c>
      <c r="V25" s="115" t="str">
        <f t="shared" si="7"/>
        <v>-</v>
      </c>
      <c r="W25" s="126" t="str">
        <f t="shared" si="8"/>
        <v>-</v>
      </c>
    </row>
    <row r="26" spans="2:23" s="77" customFormat="1">
      <c r="B26" s="40"/>
      <c r="C26" s="36"/>
      <c r="D26" s="61"/>
      <c r="E26" s="62"/>
      <c r="F26" s="139"/>
      <c r="G26" s="64"/>
      <c r="H26" s="64"/>
      <c r="I26" s="64"/>
      <c r="J26" s="64"/>
      <c r="K26" s="160"/>
      <c r="L26" s="64"/>
      <c r="M26" s="64"/>
      <c r="N26" s="64"/>
      <c r="O26" s="64"/>
      <c r="P26" s="161"/>
      <c r="Q26" s="113" t="str">
        <f t="shared" si="3"/>
        <v>-</v>
      </c>
      <c r="R26" s="162" t="str">
        <f t="shared" si="4"/>
        <v>-</v>
      </c>
      <c r="S26" s="37" t="str">
        <f t="shared" si="5"/>
        <v>-</v>
      </c>
      <c r="T26" s="152" t="str">
        <f t="shared" si="6"/>
        <v>-</v>
      </c>
      <c r="U26" s="126" t="str">
        <f t="shared" si="9"/>
        <v>-</v>
      </c>
      <c r="V26" s="115" t="str">
        <f t="shared" si="7"/>
        <v>-</v>
      </c>
      <c r="W26" s="126" t="str">
        <f t="shared" si="8"/>
        <v>-</v>
      </c>
    </row>
    <row r="27" spans="2:23" s="77" customFormat="1">
      <c r="B27" s="40"/>
      <c r="C27" s="36"/>
      <c r="D27" s="61"/>
      <c r="E27" s="62"/>
      <c r="F27" s="139"/>
      <c r="G27" s="64"/>
      <c r="H27" s="64"/>
      <c r="I27" s="64"/>
      <c r="J27" s="64"/>
      <c r="K27" s="160"/>
      <c r="L27" s="64"/>
      <c r="M27" s="64"/>
      <c r="N27" s="64"/>
      <c r="O27" s="64"/>
      <c r="P27" s="161"/>
      <c r="Q27" s="113" t="str">
        <f t="shared" si="3"/>
        <v>-</v>
      </c>
      <c r="R27" s="162" t="str">
        <f t="shared" si="4"/>
        <v>-</v>
      </c>
      <c r="S27" s="37" t="str">
        <f t="shared" si="5"/>
        <v>-</v>
      </c>
      <c r="T27" s="152" t="str">
        <f t="shared" si="6"/>
        <v>-</v>
      </c>
      <c r="U27" s="126" t="str">
        <f t="shared" si="9"/>
        <v>-</v>
      </c>
      <c r="V27" s="115" t="str">
        <f t="shared" si="7"/>
        <v>-</v>
      </c>
      <c r="W27" s="126" t="str">
        <f t="shared" si="8"/>
        <v>-</v>
      </c>
    </row>
    <row r="28" spans="2:23" s="77" customFormat="1">
      <c r="B28" s="40"/>
      <c r="C28" s="36"/>
      <c r="D28" s="61"/>
      <c r="E28" s="62"/>
      <c r="F28" s="139"/>
      <c r="G28" s="64"/>
      <c r="H28" s="64"/>
      <c r="I28" s="64"/>
      <c r="J28" s="64"/>
      <c r="K28" s="160"/>
      <c r="L28" s="64"/>
      <c r="M28" s="64"/>
      <c r="N28" s="64"/>
      <c r="O28" s="64"/>
      <c r="P28" s="161"/>
      <c r="Q28" s="113" t="str">
        <f t="shared" si="3"/>
        <v>-</v>
      </c>
      <c r="R28" s="162" t="str">
        <f t="shared" si="4"/>
        <v>-</v>
      </c>
      <c r="S28" s="37" t="str">
        <f t="shared" si="5"/>
        <v>-</v>
      </c>
      <c r="T28" s="152" t="str">
        <f t="shared" si="6"/>
        <v>-</v>
      </c>
      <c r="U28" s="126" t="str">
        <f t="shared" si="9"/>
        <v>-</v>
      </c>
      <c r="V28" s="115" t="str">
        <f t="shared" si="7"/>
        <v>-</v>
      </c>
      <c r="W28" s="126" t="str">
        <f t="shared" si="8"/>
        <v>-</v>
      </c>
    </row>
    <row r="29" spans="2:23" s="77" customFormat="1">
      <c r="B29" s="40"/>
      <c r="C29" s="36"/>
      <c r="D29" s="61"/>
      <c r="E29" s="62"/>
      <c r="F29" s="139"/>
      <c r="G29" s="64"/>
      <c r="H29" s="64"/>
      <c r="I29" s="64"/>
      <c r="J29" s="64"/>
      <c r="K29" s="160"/>
      <c r="L29" s="64"/>
      <c r="M29" s="64"/>
      <c r="N29" s="64"/>
      <c r="O29" s="64"/>
      <c r="P29" s="161"/>
      <c r="Q29" s="113" t="str">
        <f t="shared" si="3"/>
        <v>-</v>
      </c>
      <c r="R29" s="162" t="str">
        <f t="shared" si="4"/>
        <v>-</v>
      </c>
      <c r="S29" s="37" t="str">
        <f t="shared" si="5"/>
        <v>-</v>
      </c>
      <c r="T29" s="152" t="str">
        <f t="shared" si="6"/>
        <v>-</v>
      </c>
      <c r="U29" s="126" t="str">
        <f t="shared" si="9"/>
        <v>-</v>
      </c>
      <c r="V29" s="115" t="str">
        <f t="shared" si="7"/>
        <v>-</v>
      </c>
      <c r="W29" s="126" t="str">
        <f t="shared" si="8"/>
        <v>-</v>
      </c>
    </row>
    <row r="30" spans="2:23" s="77" customFormat="1">
      <c r="B30" s="40"/>
      <c r="C30" s="36"/>
      <c r="D30" s="61"/>
      <c r="E30" s="62"/>
      <c r="F30" s="139"/>
      <c r="G30" s="64"/>
      <c r="H30" s="64"/>
      <c r="I30" s="64"/>
      <c r="J30" s="64"/>
      <c r="K30" s="160"/>
      <c r="L30" s="64"/>
      <c r="M30" s="64"/>
      <c r="N30" s="64"/>
      <c r="O30" s="64"/>
      <c r="P30" s="161"/>
      <c r="Q30" s="113" t="str">
        <f t="shared" si="3"/>
        <v>-</v>
      </c>
      <c r="R30" s="162" t="str">
        <f t="shared" si="4"/>
        <v>-</v>
      </c>
      <c r="S30" s="37" t="str">
        <f t="shared" si="5"/>
        <v>-</v>
      </c>
      <c r="T30" s="152" t="str">
        <f t="shared" si="6"/>
        <v>-</v>
      </c>
      <c r="U30" s="126" t="str">
        <f t="shared" si="9"/>
        <v>-</v>
      </c>
      <c r="V30" s="115" t="str">
        <f t="shared" si="7"/>
        <v>-</v>
      </c>
      <c r="W30" s="126" t="str">
        <f t="shared" si="8"/>
        <v>-</v>
      </c>
    </row>
    <row r="31" spans="2:23" s="77" customFormat="1">
      <c r="B31" s="40"/>
      <c r="C31" s="36"/>
      <c r="D31" s="61"/>
      <c r="E31" s="62"/>
      <c r="F31" s="139"/>
      <c r="G31" s="64"/>
      <c r="H31" s="64"/>
      <c r="I31" s="64"/>
      <c r="J31" s="64"/>
      <c r="K31" s="160"/>
      <c r="L31" s="64"/>
      <c r="M31" s="64"/>
      <c r="N31" s="64"/>
      <c r="O31" s="64"/>
      <c r="P31" s="161"/>
      <c r="Q31" s="113" t="str">
        <f t="shared" si="3"/>
        <v>-</v>
      </c>
      <c r="R31" s="162" t="str">
        <f t="shared" si="4"/>
        <v>-</v>
      </c>
      <c r="S31" s="37" t="str">
        <f t="shared" si="5"/>
        <v>-</v>
      </c>
      <c r="T31" s="152" t="str">
        <f t="shared" si="6"/>
        <v>-</v>
      </c>
      <c r="U31" s="126" t="str">
        <f t="shared" si="9"/>
        <v>-</v>
      </c>
      <c r="V31" s="115" t="str">
        <f t="shared" si="7"/>
        <v>-</v>
      </c>
      <c r="W31" s="126" t="str">
        <f t="shared" si="8"/>
        <v>-</v>
      </c>
    </row>
    <row r="32" spans="2:23" s="77" customFormat="1">
      <c r="B32" s="40"/>
      <c r="C32" s="36"/>
      <c r="D32" s="61"/>
      <c r="E32" s="62"/>
      <c r="F32" s="139"/>
      <c r="G32" s="64"/>
      <c r="H32" s="64"/>
      <c r="I32" s="64"/>
      <c r="J32" s="64"/>
      <c r="K32" s="160"/>
      <c r="L32" s="64"/>
      <c r="M32" s="64"/>
      <c r="N32" s="64"/>
      <c r="O32" s="64"/>
      <c r="P32" s="161"/>
      <c r="Q32" s="113" t="str">
        <f t="shared" si="3"/>
        <v>-</v>
      </c>
      <c r="R32" s="162" t="str">
        <f t="shared" si="4"/>
        <v>-</v>
      </c>
      <c r="S32" s="37" t="str">
        <f t="shared" si="5"/>
        <v>-</v>
      </c>
      <c r="T32" s="152" t="str">
        <f t="shared" si="6"/>
        <v>-</v>
      </c>
      <c r="U32" s="126" t="str">
        <f t="shared" si="9"/>
        <v>-</v>
      </c>
      <c r="V32" s="115" t="str">
        <f t="shared" si="7"/>
        <v>-</v>
      </c>
      <c r="W32" s="126" t="str">
        <f t="shared" si="8"/>
        <v>-</v>
      </c>
    </row>
    <row r="33" spans="2:23" s="77" customFormat="1">
      <c r="B33" s="40"/>
      <c r="C33" s="36"/>
      <c r="D33" s="61"/>
      <c r="E33" s="62"/>
      <c r="F33" s="139"/>
      <c r="G33" s="64"/>
      <c r="H33" s="64"/>
      <c r="I33" s="64"/>
      <c r="J33" s="64"/>
      <c r="K33" s="160"/>
      <c r="L33" s="64"/>
      <c r="M33" s="64"/>
      <c r="N33" s="64"/>
      <c r="O33" s="64"/>
      <c r="P33" s="161"/>
      <c r="Q33" s="113" t="str">
        <f t="shared" si="3"/>
        <v>-</v>
      </c>
      <c r="R33" s="162" t="str">
        <f t="shared" si="4"/>
        <v>-</v>
      </c>
      <c r="S33" s="37" t="str">
        <f t="shared" si="5"/>
        <v>-</v>
      </c>
      <c r="T33" s="152" t="str">
        <f t="shared" si="6"/>
        <v>-</v>
      </c>
      <c r="U33" s="126" t="str">
        <f t="shared" si="9"/>
        <v>-</v>
      </c>
      <c r="V33" s="115" t="str">
        <f t="shared" si="7"/>
        <v>-</v>
      </c>
      <c r="W33" s="126" t="str">
        <f t="shared" si="8"/>
        <v>-</v>
      </c>
    </row>
    <row r="34" spans="2:23" s="77" customFormat="1">
      <c r="B34" s="40"/>
      <c r="C34" s="36"/>
      <c r="D34" s="61"/>
      <c r="E34" s="62"/>
      <c r="F34" s="139"/>
      <c r="G34" s="64"/>
      <c r="H34" s="64"/>
      <c r="I34" s="64"/>
      <c r="J34" s="64"/>
      <c r="K34" s="160"/>
      <c r="L34" s="64"/>
      <c r="M34" s="64"/>
      <c r="N34" s="64"/>
      <c r="O34" s="64"/>
      <c r="P34" s="161"/>
      <c r="Q34" s="113" t="str">
        <f t="shared" si="3"/>
        <v>-</v>
      </c>
      <c r="R34" s="162" t="str">
        <f t="shared" si="4"/>
        <v>-</v>
      </c>
      <c r="S34" s="37" t="str">
        <f t="shared" si="5"/>
        <v>-</v>
      </c>
      <c r="T34" s="152" t="str">
        <f t="shared" si="6"/>
        <v>-</v>
      </c>
      <c r="U34" s="126" t="str">
        <f t="shared" si="9"/>
        <v>-</v>
      </c>
      <c r="V34" s="115" t="str">
        <f t="shared" si="7"/>
        <v>-</v>
      </c>
      <c r="W34" s="126" t="str">
        <f t="shared" si="8"/>
        <v>-</v>
      </c>
    </row>
    <row r="35" spans="2:23" s="77" customFormat="1">
      <c r="B35" s="40"/>
      <c r="C35" s="36"/>
      <c r="D35" s="61"/>
      <c r="E35" s="62"/>
      <c r="F35" s="139"/>
      <c r="G35" s="64"/>
      <c r="H35" s="64"/>
      <c r="I35" s="64"/>
      <c r="J35" s="64"/>
      <c r="K35" s="160"/>
      <c r="L35" s="64"/>
      <c r="M35" s="64"/>
      <c r="N35" s="64"/>
      <c r="O35" s="64"/>
      <c r="P35" s="161"/>
      <c r="Q35" s="113" t="str">
        <f t="shared" si="3"/>
        <v>-</v>
      </c>
      <c r="R35" s="162" t="str">
        <f t="shared" si="4"/>
        <v>-</v>
      </c>
      <c r="S35" s="37" t="str">
        <f t="shared" si="5"/>
        <v>-</v>
      </c>
      <c r="T35" s="152" t="str">
        <f t="shared" si="6"/>
        <v>-</v>
      </c>
      <c r="U35" s="126" t="str">
        <f t="shared" si="9"/>
        <v>-</v>
      </c>
      <c r="V35" s="115" t="str">
        <f t="shared" si="7"/>
        <v>-</v>
      </c>
      <c r="W35" s="126" t="str">
        <f t="shared" si="8"/>
        <v>-</v>
      </c>
    </row>
    <row r="36" spans="2:23" s="77" customFormat="1">
      <c r="B36" s="40"/>
      <c r="C36" s="36"/>
      <c r="D36" s="61"/>
      <c r="E36" s="62"/>
      <c r="F36" s="139"/>
      <c r="G36" s="64"/>
      <c r="H36" s="64"/>
      <c r="I36" s="64"/>
      <c r="J36" s="64"/>
      <c r="K36" s="160"/>
      <c r="L36" s="64"/>
      <c r="M36" s="64"/>
      <c r="N36" s="64"/>
      <c r="O36" s="64"/>
      <c r="P36" s="161"/>
      <c r="Q36" s="113" t="str">
        <f t="shared" si="3"/>
        <v>-</v>
      </c>
      <c r="R36" s="162" t="str">
        <f t="shared" si="4"/>
        <v>-</v>
      </c>
      <c r="S36" s="37" t="str">
        <f t="shared" si="5"/>
        <v>-</v>
      </c>
      <c r="T36" s="152" t="str">
        <f t="shared" si="6"/>
        <v>-</v>
      </c>
      <c r="U36" s="126" t="str">
        <f t="shared" si="9"/>
        <v>-</v>
      </c>
      <c r="V36" s="115" t="str">
        <f t="shared" si="7"/>
        <v>-</v>
      </c>
      <c r="W36" s="126" t="str">
        <f t="shared" si="8"/>
        <v>-</v>
      </c>
    </row>
    <row r="37" spans="2:23" s="77" customFormat="1">
      <c r="B37" s="40"/>
      <c r="C37" s="36"/>
      <c r="D37" s="61"/>
      <c r="E37" s="62"/>
      <c r="F37" s="139"/>
      <c r="G37" s="64"/>
      <c r="H37" s="64"/>
      <c r="I37" s="64"/>
      <c r="J37" s="64"/>
      <c r="K37" s="160"/>
      <c r="L37" s="64"/>
      <c r="M37" s="64"/>
      <c r="N37" s="64"/>
      <c r="O37" s="64"/>
      <c r="P37" s="161"/>
      <c r="Q37" s="113" t="str">
        <f t="shared" si="3"/>
        <v>-</v>
      </c>
      <c r="R37" s="162" t="str">
        <f t="shared" si="4"/>
        <v>-</v>
      </c>
      <c r="S37" s="37" t="str">
        <f t="shared" si="5"/>
        <v>-</v>
      </c>
      <c r="T37" s="152" t="str">
        <f t="shared" si="6"/>
        <v>-</v>
      </c>
      <c r="U37" s="126" t="str">
        <f t="shared" si="9"/>
        <v>-</v>
      </c>
      <c r="V37" s="115" t="str">
        <f t="shared" si="7"/>
        <v>-</v>
      </c>
      <c r="W37" s="126" t="str">
        <f t="shared" si="8"/>
        <v>-</v>
      </c>
    </row>
    <row r="38" spans="2:23" s="77" customFormat="1">
      <c r="B38" s="40"/>
      <c r="C38" s="36"/>
      <c r="D38" s="61"/>
      <c r="E38" s="62"/>
      <c r="F38" s="139"/>
      <c r="G38" s="64"/>
      <c r="H38" s="64"/>
      <c r="I38" s="64"/>
      <c r="J38" s="64"/>
      <c r="K38" s="160"/>
      <c r="L38" s="64"/>
      <c r="M38" s="64"/>
      <c r="N38" s="64"/>
      <c r="O38" s="64"/>
      <c r="P38" s="161"/>
      <c r="Q38" s="113" t="str">
        <f t="shared" si="3"/>
        <v>-</v>
      </c>
      <c r="R38" s="162" t="str">
        <f t="shared" si="4"/>
        <v>-</v>
      </c>
      <c r="S38" s="37" t="str">
        <f t="shared" si="5"/>
        <v>-</v>
      </c>
      <c r="T38" s="152" t="str">
        <f t="shared" si="6"/>
        <v>-</v>
      </c>
      <c r="U38" s="126" t="str">
        <f t="shared" si="9"/>
        <v>-</v>
      </c>
      <c r="V38" s="115" t="str">
        <f t="shared" si="7"/>
        <v>-</v>
      </c>
      <c r="W38" s="126" t="str">
        <f t="shared" si="8"/>
        <v>-</v>
      </c>
    </row>
    <row r="39" spans="2:23" s="77" customFormat="1">
      <c r="B39" s="40"/>
      <c r="C39" s="36"/>
      <c r="D39" s="61"/>
      <c r="E39" s="62"/>
      <c r="F39" s="139"/>
      <c r="G39" s="64"/>
      <c r="H39" s="64"/>
      <c r="I39" s="64"/>
      <c r="J39" s="64"/>
      <c r="K39" s="160"/>
      <c r="L39" s="64"/>
      <c r="M39" s="64"/>
      <c r="N39" s="64"/>
      <c r="O39" s="64"/>
      <c r="P39" s="161"/>
      <c r="Q39" s="113" t="str">
        <f t="shared" si="3"/>
        <v>-</v>
      </c>
      <c r="R39" s="162" t="str">
        <f t="shared" si="4"/>
        <v>-</v>
      </c>
      <c r="S39" s="37" t="str">
        <f t="shared" si="5"/>
        <v>-</v>
      </c>
      <c r="T39" s="152" t="str">
        <f t="shared" si="6"/>
        <v>-</v>
      </c>
      <c r="U39" s="126" t="str">
        <f t="shared" si="9"/>
        <v>-</v>
      </c>
      <c r="V39" s="115" t="str">
        <f t="shared" si="7"/>
        <v>-</v>
      </c>
      <c r="W39" s="126" t="str">
        <f t="shared" si="8"/>
        <v>-</v>
      </c>
    </row>
    <row r="40" spans="2:23" s="77" customFormat="1">
      <c r="B40" s="40"/>
      <c r="C40" s="36"/>
      <c r="D40" s="61"/>
      <c r="E40" s="62"/>
      <c r="F40" s="139"/>
      <c r="G40" s="64"/>
      <c r="H40" s="64"/>
      <c r="I40" s="64"/>
      <c r="J40" s="64"/>
      <c r="K40" s="160"/>
      <c r="L40" s="64"/>
      <c r="M40" s="64"/>
      <c r="N40" s="64"/>
      <c r="O40" s="64"/>
      <c r="P40" s="161"/>
      <c r="Q40" s="113" t="str">
        <f t="shared" si="3"/>
        <v>-</v>
      </c>
      <c r="R40" s="162" t="str">
        <f t="shared" si="4"/>
        <v>-</v>
      </c>
      <c r="S40" s="37" t="str">
        <f t="shared" si="5"/>
        <v>-</v>
      </c>
      <c r="T40" s="152" t="str">
        <f t="shared" si="6"/>
        <v>-</v>
      </c>
      <c r="U40" s="126" t="str">
        <f t="shared" si="9"/>
        <v>-</v>
      </c>
      <c r="V40" s="115" t="str">
        <f t="shared" si="7"/>
        <v>-</v>
      </c>
      <c r="W40" s="126" t="str">
        <f t="shared" si="8"/>
        <v>-</v>
      </c>
    </row>
    <row r="41" spans="2:23" s="77" customFormat="1">
      <c r="B41" s="40"/>
      <c r="C41" s="36"/>
      <c r="D41" s="61"/>
      <c r="E41" s="62"/>
      <c r="F41" s="139"/>
      <c r="G41" s="64"/>
      <c r="H41" s="64"/>
      <c r="I41" s="64"/>
      <c r="J41" s="64"/>
      <c r="K41" s="160"/>
      <c r="L41" s="64"/>
      <c r="M41" s="64"/>
      <c r="N41" s="64"/>
      <c r="O41" s="64"/>
      <c r="P41" s="161"/>
      <c r="Q41" s="113" t="str">
        <f t="shared" si="3"/>
        <v>-</v>
      </c>
      <c r="R41" s="162" t="str">
        <f t="shared" si="4"/>
        <v>-</v>
      </c>
      <c r="S41" s="37" t="str">
        <f t="shared" si="5"/>
        <v>-</v>
      </c>
      <c r="T41" s="152" t="str">
        <f t="shared" si="6"/>
        <v>-</v>
      </c>
      <c r="U41" s="126" t="str">
        <f t="shared" si="9"/>
        <v>-</v>
      </c>
      <c r="V41" s="115" t="str">
        <f t="shared" si="7"/>
        <v>-</v>
      </c>
      <c r="W41" s="126" t="str">
        <f t="shared" si="8"/>
        <v>-</v>
      </c>
    </row>
    <row r="42" spans="2:23" s="77" customFormat="1">
      <c r="B42" s="40"/>
      <c r="C42" s="36"/>
      <c r="D42" s="61"/>
      <c r="E42" s="62"/>
      <c r="F42" s="139"/>
      <c r="G42" s="64"/>
      <c r="H42" s="64"/>
      <c r="I42" s="64"/>
      <c r="J42" s="64"/>
      <c r="K42" s="160"/>
      <c r="L42" s="64"/>
      <c r="M42" s="64"/>
      <c r="N42" s="64"/>
      <c r="O42" s="64"/>
      <c r="P42" s="161"/>
      <c r="Q42" s="113" t="str">
        <f t="shared" si="3"/>
        <v>-</v>
      </c>
      <c r="R42" s="162" t="str">
        <f t="shared" si="4"/>
        <v>-</v>
      </c>
      <c r="S42" s="37" t="str">
        <f t="shared" si="5"/>
        <v>-</v>
      </c>
      <c r="T42" s="152" t="str">
        <f t="shared" si="6"/>
        <v>-</v>
      </c>
      <c r="U42" s="126" t="str">
        <f t="shared" si="9"/>
        <v>-</v>
      </c>
      <c r="V42" s="115" t="str">
        <f t="shared" si="7"/>
        <v>-</v>
      </c>
      <c r="W42" s="126" t="str">
        <f t="shared" si="8"/>
        <v>-</v>
      </c>
    </row>
    <row r="43" spans="2:23" s="77" customFormat="1">
      <c r="B43" s="40"/>
      <c r="C43" s="36"/>
      <c r="D43" s="61"/>
      <c r="E43" s="62"/>
      <c r="F43" s="139"/>
      <c r="G43" s="64"/>
      <c r="H43" s="64"/>
      <c r="I43" s="64"/>
      <c r="J43" s="64"/>
      <c r="K43" s="160"/>
      <c r="L43" s="64"/>
      <c r="M43" s="64"/>
      <c r="N43" s="64"/>
      <c r="O43" s="64"/>
      <c r="P43" s="161"/>
      <c r="Q43" s="113" t="str">
        <f t="shared" si="3"/>
        <v>-</v>
      </c>
      <c r="R43" s="162" t="str">
        <f t="shared" si="4"/>
        <v>-</v>
      </c>
      <c r="S43" s="37" t="str">
        <f t="shared" si="5"/>
        <v>-</v>
      </c>
      <c r="T43" s="152" t="str">
        <f t="shared" si="6"/>
        <v>-</v>
      </c>
      <c r="U43" s="126" t="str">
        <f t="shared" si="9"/>
        <v>-</v>
      </c>
      <c r="V43" s="115" t="str">
        <f t="shared" si="7"/>
        <v>-</v>
      </c>
      <c r="W43" s="126" t="str">
        <f t="shared" ref="W43:W74" si="10">IF(SUM(R43:U43)&gt;0,SUM(R43:U43)*$A$4,"-")</f>
        <v>-</v>
      </c>
    </row>
    <row r="44" spans="2:23" s="77" customFormat="1">
      <c r="B44" s="40"/>
      <c r="C44" s="36"/>
      <c r="D44" s="61"/>
      <c r="E44" s="62"/>
      <c r="F44" s="139"/>
      <c r="G44" s="64"/>
      <c r="H44" s="64"/>
      <c r="I44" s="64"/>
      <c r="J44" s="64"/>
      <c r="K44" s="160"/>
      <c r="L44" s="64"/>
      <c r="M44" s="64"/>
      <c r="N44" s="64"/>
      <c r="O44" s="64"/>
      <c r="P44" s="161"/>
      <c r="Q44" s="113" t="str">
        <f t="shared" si="3"/>
        <v>-</v>
      </c>
      <c r="R44" s="162" t="str">
        <f t="shared" si="4"/>
        <v>-</v>
      </c>
      <c r="S44" s="37" t="str">
        <f t="shared" si="5"/>
        <v>-</v>
      </c>
      <c r="T44" s="152" t="str">
        <f t="shared" si="6"/>
        <v>-</v>
      </c>
      <c r="U44" s="126" t="str">
        <f t="shared" si="9"/>
        <v>-</v>
      </c>
      <c r="V44" s="115" t="str">
        <f t="shared" si="7"/>
        <v>-</v>
      </c>
      <c r="W44" s="126" t="str">
        <f t="shared" si="10"/>
        <v>-</v>
      </c>
    </row>
    <row r="45" spans="2:23" s="77" customFormat="1">
      <c r="B45" s="40"/>
      <c r="C45" s="36"/>
      <c r="D45" s="61"/>
      <c r="E45" s="62"/>
      <c r="F45" s="139"/>
      <c r="G45" s="64"/>
      <c r="H45" s="64"/>
      <c r="I45" s="64"/>
      <c r="J45" s="64"/>
      <c r="K45" s="160"/>
      <c r="L45" s="64"/>
      <c r="M45" s="64"/>
      <c r="N45" s="64"/>
      <c r="O45" s="64"/>
      <c r="P45" s="161"/>
      <c r="Q45" s="113" t="str">
        <f t="shared" si="3"/>
        <v>-</v>
      </c>
      <c r="R45" s="162" t="str">
        <f t="shared" si="4"/>
        <v>-</v>
      </c>
      <c r="S45" s="37" t="str">
        <f t="shared" si="5"/>
        <v>-</v>
      </c>
      <c r="T45" s="152" t="str">
        <f t="shared" si="6"/>
        <v>-</v>
      </c>
      <c r="U45" s="126" t="str">
        <f t="shared" si="9"/>
        <v>-</v>
      </c>
      <c r="V45" s="115" t="str">
        <f t="shared" si="7"/>
        <v>-</v>
      </c>
      <c r="W45" s="126" t="str">
        <f t="shared" si="10"/>
        <v>-</v>
      </c>
    </row>
    <row r="46" spans="2:23" s="77" customFormat="1">
      <c r="B46" s="40"/>
      <c r="C46" s="36"/>
      <c r="D46" s="61"/>
      <c r="E46" s="62"/>
      <c r="F46" s="139"/>
      <c r="G46" s="64"/>
      <c r="H46" s="64"/>
      <c r="I46" s="64"/>
      <c r="J46" s="64"/>
      <c r="K46" s="160"/>
      <c r="L46" s="64"/>
      <c r="M46" s="64"/>
      <c r="N46" s="64"/>
      <c r="O46" s="64"/>
      <c r="P46" s="161"/>
      <c r="Q46" s="113" t="str">
        <f t="shared" si="3"/>
        <v>-</v>
      </c>
      <c r="R46" s="162" t="str">
        <f t="shared" si="4"/>
        <v>-</v>
      </c>
      <c r="S46" s="37" t="str">
        <f t="shared" si="5"/>
        <v>-</v>
      </c>
      <c r="T46" s="152" t="str">
        <f t="shared" si="6"/>
        <v>-</v>
      </c>
      <c r="U46" s="126" t="str">
        <f t="shared" si="9"/>
        <v>-</v>
      </c>
      <c r="V46" s="115" t="str">
        <f t="shared" si="7"/>
        <v>-</v>
      </c>
      <c r="W46" s="126" t="str">
        <f t="shared" si="10"/>
        <v>-</v>
      </c>
    </row>
    <row r="47" spans="2:23" s="77" customFormat="1">
      <c r="B47" s="40"/>
      <c r="C47" s="36"/>
      <c r="D47" s="61"/>
      <c r="E47" s="62"/>
      <c r="F47" s="139"/>
      <c r="G47" s="64"/>
      <c r="H47" s="64"/>
      <c r="I47" s="64"/>
      <c r="J47" s="64"/>
      <c r="K47" s="160"/>
      <c r="L47" s="64"/>
      <c r="M47" s="64"/>
      <c r="N47" s="64"/>
      <c r="O47" s="64"/>
      <c r="P47" s="161"/>
      <c r="Q47" s="113" t="str">
        <f t="shared" si="3"/>
        <v>-</v>
      </c>
      <c r="R47" s="162" t="str">
        <f t="shared" si="4"/>
        <v>-</v>
      </c>
      <c r="S47" s="37" t="str">
        <f t="shared" si="5"/>
        <v>-</v>
      </c>
      <c r="T47" s="152" t="str">
        <f t="shared" si="6"/>
        <v>-</v>
      </c>
      <c r="U47" s="126" t="str">
        <f t="shared" si="9"/>
        <v>-</v>
      </c>
      <c r="V47" s="115" t="str">
        <f t="shared" si="7"/>
        <v>-</v>
      </c>
      <c r="W47" s="126" t="str">
        <f t="shared" si="10"/>
        <v>-</v>
      </c>
    </row>
    <row r="48" spans="2:23" s="77" customFormat="1">
      <c r="B48" s="40"/>
      <c r="C48" s="36"/>
      <c r="D48" s="61"/>
      <c r="E48" s="62"/>
      <c r="F48" s="139"/>
      <c r="G48" s="64"/>
      <c r="H48" s="64"/>
      <c r="I48" s="64"/>
      <c r="J48" s="64"/>
      <c r="K48" s="160"/>
      <c r="L48" s="64"/>
      <c r="M48" s="64"/>
      <c r="N48" s="64"/>
      <c r="O48" s="64"/>
      <c r="P48" s="161"/>
      <c r="Q48" s="113" t="str">
        <f t="shared" si="3"/>
        <v>-</v>
      </c>
      <c r="R48" s="162" t="str">
        <f t="shared" si="4"/>
        <v>-</v>
      </c>
      <c r="S48" s="37" t="str">
        <f t="shared" si="5"/>
        <v>-</v>
      </c>
      <c r="T48" s="152" t="str">
        <f t="shared" si="6"/>
        <v>-</v>
      </c>
      <c r="U48" s="126" t="str">
        <f t="shared" si="9"/>
        <v>-</v>
      </c>
      <c r="V48" s="115" t="str">
        <f t="shared" si="7"/>
        <v>-</v>
      </c>
      <c r="W48" s="126" t="str">
        <f t="shared" si="10"/>
        <v>-</v>
      </c>
    </row>
    <row r="49" spans="2:23" s="77" customFormat="1">
      <c r="B49" s="40"/>
      <c r="C49" s="36"/>
      <c r="D49" s="61"/>
      <c r="E49" s="62"/>
      <c r="F49" s="139"/>
      <c r="G49" s="64"/>
      <c r="H49" s="64"/>
      <c r="I49" s="64"/>
      <c r="J49" s="64"/>
      <c r="K49" s="160"/>
      <c r="L49" s="64"/>
      <c r="M49" s="64"/>
      <c r="N49" s="64"/>
      <c r="O49" s="64"/>
      <c r="P49" s="161"/>
      <c r="Q49" s="113" t="str">
        <f t="shared" si="3"/>
        <v>-</v>
      </c>
      <c r="R49" s="162" t="str">
        <f t="shared" si="4"/>
        <v>-</v>
      </c>
      <c r="S49" s="37" t="str">
        <f t="shared" si="5"/>
        <v>-</v>
      </c>
      <c r="T49" s="152" t="str">
        <f t="shared" si="6"/>
        <v>-</v>
      </c>
      <c r="U49" s="126" t="str">
        <f t="shared" si="9"/>
        <v>-</v>
      </c>
      <c r="V49" s="115" t="str">
        <f t="shared" si="7"/>
        <v>-</v>
      </c>
      <c r="W49" s="126" t="str">
        <f t="shared" si="10"/>
        <v>-</v>
      </c>
    </row>
    <row r="50" spans="2:23" s="77" customFormat="1">
      <c r="B50" s="40"/>
      <c r="C50" s="36"/>
      <c r="D50" s="61"/>
      <c r="E50" s="62"/>
      <c r="F50" s="139"/>
      <c r="G50" s="64"/>
      <c r="H50" s="64"/>
      <c r="I50" s="64"/>
      <c r="J50" s="64"/>
      <c r="K50" s="160"/>
      <c r="L50" s="64"/>
      <c r="M50" s="64"/>
      <c r="N50" s="64"/>
      <c r="O50" s="64"/>
      <c r="P50" s="161"/>
      <c r="Q50" s="113" t="str">
        <f t="shared" si="3"/>
        <v>-</v>
      </c>
      <c r="R50" s="162" t="str">
        <f t="shared" si="4"/>
        <v>-</v>
      </c>
      <c r="S50" s="37" t="str">
        <f t="shared" si="5"/>
        <v>-</v>
      </c>
      <c r="T50" s="152" t="str">
        <f t="shared" si="6"/>
        <v>-</v>
      </c>
      <c r="U50" s="126" t="str">
        <f t="shared" si="9"/>
        <v>-</v>
      </c>
      <c r="V50" s="115" t="str">
        <f t="shared" si="7"/>
        <v>-</v>
      </c>
      <c r="W50" s="126" t="str">
        <f t="shared" si="10"/>
        <v>-</v>
      </c>
    </row>
    <row r="51" spans="2:23" s="77" customFormat="1">
      <c r="B51" s="40"/>
      <c r="C51" s="36"/>
      <c r="D51" s="61"/>
      <c r="E51" s="62"/>
      <c r="F51" s="139"/>
      <c r="G51" s="64"/>
      <c r="H51" s="64"/>
      <c r="I51" s="64"/>
      <c r="J51" s="64"/>
      <c r="K51" s="160"/>
      <c r="L51" s="64"/>
      <c r="M51" s="64"/>
      <c r="N51" s="64"/>
      <c r="O51" s="64"/>
      <c r="P51" s="161"/>
      <c r="Q51" s="113" t="str">
        <f t="shared" si="3"/>
        <v>-</v>
      </c>
      <c r="R51" s="162" t="str">
        <f t="shared" si="4"/>
        <v>-</v>
      </c>
      <c r="S51" s="37" t="str">
        <f t="shared" si="5"/>
        <v>-</v>
      </c>
      <c r="T51" s="152" t="str">
        <f t="shared" si="6"/>
        <v>-</v>
      </c>
      <c r="U51" s="126" t="str">
        <f t="shared" si="9"/>
        <v>-</v>
      </c>
      <c r="V51" s="115" t="str">
        <f t="shared" si="7"/>
        <v>-</v>
      </c>
      <c r="W51" s="126" t="str">
        <f t="shared" si="10"/>
        <v>-</v>
      </c>
    </row>
    <row r="52" spans="2:23" s="77" customFormat="1">
      <c r="B52" s="40"/>
      <c r="C52" s="36"/>
      <c r="D52" s="61"/>
      <c r="E52" s="62"/>
      <c r="F52" s="139"/>
      <c r="G52" s="64"/>
      <c r="H52" s="64"/>
      <c r="I52" s="64"/>
      <c r="J52" s="64"/>
      <c r="K52" s="160"/>
      <c r="L52" s="64"/>
      <c r="M52" s="64"/>
      <c r="N52" s="64"/>
      <c r="O52" s="64"/>
      <c r="P52" s="161"/>
      <c r="Q52" s="113" t="str">
        <f t="shared" si="3"/>
        <v>-</v>
      </c>
      <c r="R52" s="162" t="str">
        <f t="shared" si="4"/>
        <v>-</v>
      </c>
      <c r="S52" s="37" t="str">
        <f t="shared" si="5"/>
        <v>-</v>
      </c>
      <c r="T52" s="152" t="str">
        <f t="shared" si="6"/>
        <v>-</v>
      </c>
      <c r="U52" s="126" t="str">
        <f t="shared" si="9"/>
        <v>-</v>
      </c>
      <c r="V52" s="115" t="str">
        <f t="shared" si="7"/>
        <v>-</v>
      </c>
      <c r="W52" s="126" t="str">
        <f t="shared" si="10"/>
        <v>-</v>
      </c>
    </row>
    <row r="53" spans="2:23" s="77" customFormat="1">
      <c r="B53" s="40"/>
      <c r="C53" s="36"/>
      <c r="D53" s="61"/>
      <c r="E53" s="62"/>
      <c r="F53" s="139"/>
      <c r="G53" s="64"/>
      <c r="H53" s="64"/>
      <c r="I53" s="64"/>
      <c r="J53" s="64"/>
      <c r="K53" s="160"/>
      <c r="L53" s="64"/>
      <c r="M53" s="64"/>
      <c r="N53" s="64"/>
      <c r="O53" s="64"/>
      <c r="P53" s="161"/>
      <c r="Q53" s="113" t="str">
        <f t="shared" si="3"/>
        <v>-</v>
      </c>
      <c r="R53" s="162" t="str">
        <f t="shared" si="4"/>
        <v>-</v>
      </c>
      <c r="S53" s="37" t="str">
        <f t="shared" si="5"/>
        <v>-</v>
      </c>
      <c r="T53" s="152" t="str">
        <f t="shared" si="6"/>
        <v>-</v>
      </c>
      <c r="U53" s="126" t="str">
        <f t="shared" si="9"/>
        <v>-</v>
      </c>
      <c r="V53" s="115" t="str">
        <f t="shared" si="7"/>
        <v>-</v>
      </c>
      <c r="W53" s="126" t="str">
        <f t="shared" si="10"/>
        <v>-</v>
      </c>
    </row>
    <row r="54" spans="2:23" s="77" customFormat="1">
      <c r="B54" s="40"/>
      <c r="C54" s="36"/>
      <c r="D54" s="61"/>
      <c r="E54" s="62"/>
      <c r="F54" s="139"/>
      <c r="G54" s="64"/>
      <c r="H54" s="64"/>
      <c r="I54" s="64"/>
      <c r="J54" s="64"/>
      <c r="K54" s="160"/>
      <c r="L54" s="64"/>
      <c r="M54" s="64"/>
      <c r="N54" s="64"/>
      <c r="O54" s="64"/>
      <c r="P54" s="161"/>
      <c r="Q54" s="113" t="str">
        <f t="shared" si="3"/>
        <v>-</v>
      </c>
      <c r="R54" s="162" t="str">
        <f t="shared" si="4"/>
        <v>-</v>
      </c>
      <c r="S54" s="37" t="str">
        <f t="shared" si="5"/>
        <v>-</v>
      </c>
      <c r="T54" s="152" t="str">
        <f t="shared" si="6"/>
        <v>-</v>
      </c>
      <c r="U54" s="126" t="str">
        <f t="shared" si="9"/>
        <v>-</v>
      </c>
      <c r="V54" s="115" t="str">
        <f t="shared" si="7"/>
        <v>-</v>
      </c>
      <c r="W54" s="126" t="str">
        <f t="shared" si="10"/>
        <v>-</v>
      </c>
    </row>
    <row r="55" spans="2:23" s="77" customFormat="1">
      <c r="B55" s="40"/>
      <c r="C55" s="36"/>
      <c r="D55" s="61"/>
      <c r="E55" s="62"/>
      <c r="F55" s="139"/>
      <c r="G55" s="64"/>
      <c r="H55" s="64"/>
      <c r="I55" s="64"/>
      <c r="J55" s="64"/>
      <c r="K55" s="160"/>
      <c r="L55" s="64"/>
      <c r="M55" s="64"/>
      <c r="N55" s="64"/>
      <c r="O55" s="64"/>
      <c r="P55" s="161"/>
      <c r="Q55" s="113" t="str">
        <f t="shared" si="3"/>
        <v>-</v>
      </c>
      <c r="R55" s="162" t="str">
        <f t="shared" si="4"/>
        <v>-</v>
      </c>
      <c r="S55" s="37" t="str">
        <f t="shared" si="5"/>
        <v>-</v>
      </c>
      <c r="T55" s="152" t="str">
        <f t="shared" si="6"/>
        <v>-</v>
      </c>
      <c r="U55" s="126" t="str">
        <f t="shared" si="9"/>
        <v>-</v>
      </c>
      <c r="V55" s="115" t="str">
        <f t="shared" si="7"/>
        <v>-</v>
      </c>
      <c r="W55" s="126" t="str">
        <f t="shared" si="10"/>
        <v>-</v>
      </c>
    </row>
    <row r="56" spans="2:23" s="77" customFormat="1">
      <c r="B56" s="40"/>
      <c r="C56" s="36"/>
      <c r="D56" s="61"/>
      <c r="E56" s="62"/>
      <c r="F56" s="139"/>
      <c r="G56" s="64"/>
      <c r="H56" s="64"/>
      <c r="I56" s="64"/>
      <c r="J56" s="64"/>
      <c r="K56" s="160"/>
      <c r="L56" s="64"/>
      <c r="M56" s="64"/>
      <c r="N56" s="64"/>
      <c r="O56" s="64"/>
      <c r="P56" s="161"/>
      <c r="Q56" s="113" t="str">
        <f t="shared" si="3"/>
        <v>-</v>
      </c>
      <c r="R56" s="162" t="str">
        <f t="shared" si="4"/>
        <v>-</v>
      </c>
      <c r="S56" s="37" t="str">
        <f t="shared" si="5"/>
        <v>-</v>
      </c>
      <c r="T56" s="152" t="str">
        <f t="shared" si="6"/>
        <v>-</v>
      </c>
      <c r="U56" s="126" t="str">
        <f t="shared" si="9"/>
        <v>-</v>
      </c>
      <c r="V56" s="115" t="str">
        <f t="shared" si="7"/>
        <v>-</v>
      </c>
      <c r="W56" s="126" t="str">
        <f t="shared" si="10"/>
        <v>-</v>
      </c>
    </row>
    <row r="57" spans="2:23" s="77" customFormat="1">
      <c r="B57" s="40"/>
      <c r="C57" s="36"/>
      <c r="D57" s="61"/>
      <c r="E57" s="62"/>
      <c r="F57" s="139"/>
      <c r="G57" s="64"/>
      <c r="H57" s="64"/>
      <c r="I57" s="64"/>
      <c r="J57" s="64"/>
      <c r="K57" s="160"/>
      <c r="L57" s="64"/>
      <c r="M57" s="64"/>
      <c r="N57" s="64"/>
      <c r="O57" s="64"/>
      <c r="P57" s="161"/>
      <c r="Q57" s="113" t="str">
        <f t="shared" si="3"/>
        <v>-</v>
      </c>
      <c r="R57" s="162" t="str">
        <f t="shared" si="4"/>
        <v>-</v>
      </c>
      <c r="S57" s="37" t="str">
        <f t="shared" si="5"/>
        <v>-</v>
      </c>
      <c r="T57" s="152" t="str">
        <f t="shared" si="6"/>
        <v>-</v>
      </c>
      <c r="U57" s="126" t="str">
        <f t="shared" si="9"/>
        <v>-</v>
      </c>
      <c r="V57" s="115" t="str">
        <f t="shared" si="7"/>
        <v>-</v>
      </c>
      <c r="W57" s="126" t="str">
        <f t="shared" si="10"/>
        <v>-</v>
      </c>
    </row>
    <row r="58" spans="2:23" s="77" customFormat="1">
      <c r="B58" s="40"/>
      <c r="C58" s="36"/>
      <c r="D58" s="61"/>
      <c r="E58" s="62"/>
      <c r="F58" s="139"/>
      <c r="G58" s="64"/>
      <c r="H58" s="64"/>
      <c r="I58" s="64"/>
      <c r="J58" s="64"/>
      <c r="K58" s="160"/>
      <c r="L58" s="64"/>
      <c r="M58" s="64"/>
      <c r="N58" s="64"/>
      <c r="O58" s="64"/>
      <c r="P58" s="161"/>
      <c r="Q58" s="113" t="str">
        <f t="shared" si="3"/>
        <v>-</v>
      </c>
      <c r="R58" s="162" t="str">
        <f t="shared" si="4"/>
        <v>-</v>
      </c>
      <c r="S58" s="37" t="str">
        <f t="shared" si="5"/>
        <v>-</v>
      </c>
      <c r="T58" s="152" t="str">
        <f t="shared" si="6"/>
        <v>-</v>
      </c>
      <c r="U58" s="126" t="str">
        <f t="shared" si="9"/>
        <v>-</v>
      </c>
      <c r="V58" s="115" t="str">
        <f t="shared" si="7"/>
        <v>-</v>
      </c>
      <c r="W58" s="126" t="str">
        <f t="shared" si="10"/>
        <v>-</v>
      </c>
    </row>
    <row r="59" spans="2:23" s="77" customFormat="1">
      <c r="B59" s="40"/>
      <c r="C59" s="36"/>
      <c r="D59" s="61"/>
      <c r="E59" s="62"/>
      <c r="F59" s="139"/>
      <c r="G59" s="64"/>
      <c r="H59" s="64"/>
      <c r="I59" s="64"/>
      <c r="J59" s="64"/>
      <c r="K59" s="160"/>
      <c r="L59" s="64"/>
      <c r="M59" s="64"/>
      <c r="N59" s="64"/>
      <c r="O59" s="64"/>
      <c r="P59" s="161"/>
      <c r="Q59" s="113" t="str">
        <f t="shared" si="3"/>
        <v>-</v>
      </c>
      <c r="R59" s="162" t="str">
        <f t="shared" si="4"/>
        <v>-</v>
      </c>
      <c r="S59" s="37" t="str">
        <f t="shared" si="5"/>
        <v>-</v>
      </c>
      <c r="T59" s="152" t="str">
        <f t="shared" si="6"/>
        <v>-</v>
      </c>
      <c r="U59" s="126" t="str">
        <f t="shared" si="9"/>
        <v>-</v>
      </c>
      <c r="V59" s="115" t="str">
        <f t="shared" si="7"/>
        <v>-</v>
      </c>
      <c r="W59" s="126" t="str">
        <f t="shared" si="10"/>
        <v>-</v>
      </c>
    </row>
    <row r="60" spans="2:23" s="77" customFormat="1">
      <c r="B60" s="40"/>
      <c r="C60" s="36"/>
      <c r="D60" s="61"/>
      <c r="E60" s="62"/>
      <c r="F60" s="139"/>
      <c r="G60" s="64"/>
      <c r="H60" s="64"/>
      <c r="I60" s="64"/>
      <c r="J60" s="64"/>
      <c r="K60" s="160"/>
      <c r="L60" s="64"/>
      <c r="M60" s="64"/>
      <c r="N60" s="64"/>
      <c r="O60" s="64"/>
      <c r="P60" s="161"/>
      <c r="Q60" s="113" t="str">
        <f t="shared" si="3"/>
        <v>-</v>
      </c>
      <c r="R60" s="162" t="str">
        <f t="shared" si="4"/>
        <v>-</v>
      </c>
      <c r="S60" s="37" t="str">
        <f t="shared" si="5"/>
        <v>-</v>
      </c>
      <c r="T60" s="152" t="str">
        <f t="shared" si="6"/>
        <v>-</v>
      </c>
      <c r="U60" s="126" t="str">
        <f t="shared" si="9"/>
        <v>-</v>
      </c>
      <c r="V60" s="115" t="str">
        <f t="shared" si="7"/>
        <v>-</v>
      </c>
      <c r="W60" s="126" t="str">
        <f t="shared" si="10"/>
        <v>-</v>
      </c>
    </row>
    <row r="61" spans="2:23" s="77" customFormat="1">
      <c r="B61" s="40"/>
      <c r="C61" s="36"/>
      <c r="D61" s="61"/>
      <c r="E61" s="62"/>
      <c r="F61" s="139"/>
      <c r="G61" s="64"/>
      <c r="H61" s="64"/>
      <c r="I61" s="64"/>
      <c r="J61" s="64"/>
      <c r="K61" s="160"/>
      <c r="L61" s="64"/>
      <c r="M61" s="64"/>
      <c r="N61" s="64"/>
      <c r="O61" s="64"/>
      <c r="P61" s="161"/>
      <c r="Q61" s="113" t="str">
        <f t="shared" si="3"/>
        <v>-</v>
      </c>
      <c r="R61" s="162" t="str">
        <f t="shared" si="4"/>
        <v>-</v>
      </c>
      <c r="S61" s="37" t="str">
        <f t="shared" si="5"/>
        <v>-</v>
      </c>
      <c r="T61" s="152" t="str">
        <f t="shared" si="6"/>
        <v>-</v>
      </c>
      <c r="U61" s="126" t="str">
        <f t="shared" si="9"/>
        <v>-</v>
      </c>
      <c r="V61" s="115" t="str">
        <f t="shared" si="7"/>
        <v>-</v>
      </c>
      <c r="W61" s="126" t="str">
        <f t="shared" si="10"/>
        <v>-</v>
      </c>
    </row>
    <row r="62" spans="2:23" s="77" customFormat="1">
      <c r="B62" s="40"/>
      <c r="C62" s="36"/>
      <c r="D62" s="61"/>
      <c r="E62" s="62"/>
      <c r="F62" s="139"/>
      <c r="G62" s="64"/>
      <c r="H62" s="64"/>
      <c r="I62" s="64"/>
      <c r="J62" s="64"/>
      <c r="K62" s="160"/>
      <c r="L62" s="64"/>
      <c r="M62" s="64"/>
      <c r="N62" s="64"/>
      <c r="O62" s="64"/>
      <c r="P62" s="161"/>
      <c r="Q62" s="113" t="str">
        <f t="shared" si="3"/>
        <v>-</v>
      </c>
      <c r="R62" s="162" t="str">
        <f t="shared" si="4"/>
        <v>-</v>
      </c>
      <c r="S62" s="37" t="str">
        <f t="shared" si="5"/>
        <v>-</v>
      </c>
      <c r="T62" s="152" t="str">
        <f t="shared" si="6"/>
        <v>-</v>
      </c>
      <c r="U62" s="126" t="str">
        <f t="shared" si="9"/>
        <v>-</v>
      </c>
      <c r="V62" s="115" t="str">
        <f t="shared" si="7"/>
        <v>-</v>
      </c>
      <c r="W62" s="126" t="str">
        <f t="shared" si="10"/>
        <v>-</v>
      </c>
    </row>
    <row r="63" spans="2:23" s="77" customFormat="1">
      <c r="B63" s="40"/>
      <c r="C63" s="36"/>
      <c r="D63" s="61"/>
      <c r="E63" s="62"/>
      <c r="F63" s="139"/>
      <c r="G63" s="64"/>
      <c r="H63" s="64"/>
      <c r="I63" s="64"/>
      <c r="J63" s="64"/>
      <c r="K63" s="160"/>
      <c r="L63" s="64"/>
      <c r="M63" s="64"/>
      <c r="N63" s="64"/>
      <c r="O63" s="64"/>
      <c r="P63" s="161"/>
      <c r="Q63" s="113" t="str">
        <f t="shared" si="3"/>
        <v>-</v>
      </c>
      <c r="R63" s="162" t="str">
        <f t="shared" si="4"/>
        <v>-</v>
      </c>
      <c r="S63" s="37" t="str">
        <f t="shared" si="5"/>
        <v>-</v>
      </c>
      <c r="T63" s="152" t="str">
        <f t="shared" si="6"/>
        <v>-</v>
      </c>
      <c r="U63" s="126" t="str">
        <f t="shared" si="9"/>
        <v>-</v>
      </c>
      <c r="V63" s="115" t="str">
        <f t="shared" si="7"/>
        <v>-</v>
      </c>
      <c r="W63" s="126" t="str">
        <f t="shared" si="10"/>
        <v>-</v>
      </c>
    </row>
    <row r="64" spans="2:23" s="77" customFormat="1">
      <c r="B64" s="40"/>
      <c r="C64" s="36"/>
      <c r="D64" s="61"/>
      <c r="E64" s="62"/>
      <c r="F64" s="139"/>
      <c r="G64" s="64"/>
      <c r="H64" s="64"/>
      <c r="I64" s="64"/>
      <c r="J64" s="64"/>
      <c r="K64" s="160"/>
      <c r="L64" s="64"/>
      <c r="M64" s="64"/>
      <c r="N64" s="64"/>
      <c r="O64" s="64"/>
      <c r="P64" s="161"/>
      <c r="Q64" s="113" t="str">
        <f t="shared" si="3"/>
        <v>-</v>
      </c>
      <c r="R64" s="162" t="str">
        <f t="shared" si="4"/>
        <v>-</v>
      </c>
      <c r="S64" s="37" t="str">
        <f t="shared" si="5"/>
        <v>-</v>
      </c>
      <c r="T64" s="152" t="str">
        <f t="shared" si="6"/>
        <v>-</v>
      </c>
      <c r="U64" s="126" t="str">
        <f t="shared" si="9"/>
        <v>-</v>
      </c>
      <c r="V64" s="115" t="str">
        <f t="shared" si="7"/>
        <v>-</v>
      </c>
      <c r="W64" s="126" t="str">
        <f t="shared" si="10"/>
        <v>-</v>
      </c>
    </row>
    <row r="65" spans="2:23" s="77" customFormat="1">
      <c r="B65" s="40"/>
      <c r="C65" s="36"/>
      <c r="D65" s="61"/>
      <c r="E65" s="62"/>
      <c r="F65" s="139"/>
      <c r="G65" s="64"/>
      <c r="H65" s="64"/>
      <c r="I65" s="64"/>
      <c r="J65" s="64"/>
      <c r="K65" s="160"/>
      <c r="L65" s="64"/>
      <c r="M65" s="64"/>
      <c r="N65" s="64"/>
      <c r="O65" s="64"/>
      <c r="P65" s="161"/>
      <c r="Q65" s="113" t="str">
        <f t="shared" si="3"/>
        <v>-</v>
      </c>
      <c r="R65" s="162" t="str">
        <f t="shared" si="4"/>
        <v>-</v>
      </c>
      <c r="S65" s="37" t="str">
        <f t="shared" si="5"/>
        <v>-</v>
      </c>
      <c r="T65" s="152" t="str">
        <f t="shared" si="6"/>
        <v>-</v>
      </c>
      <c r="U65" s="126" t="str">
        <f t="shared" si="9"/>
        <v>-</v>
      </c>
      <c r="V65" s="115" t="str">
        <f t="shared" si="7"/>
        <v>-</v>
      </c>
      <c r="W65" s="126" t="str">
        <f t="shared" si="10"/>
        <v>-</v>
      </c>
    </row>
    <row r="66" spans="2:23" s="77" customFormat="1">
      <c r="B66" s="40"/>
      <c r="C66" s="36"/>
      <c r="D66" s="61"/>
      <c r="E66" s="62"/>
      <c r="F66" s="139"/>
      <c r="G66" s="64"/>
      <c r="H66" s="64"/>
      <c r="I66" s="64"/>
      <c r="J66" s="64"/>
      <c r="K66" s="160"/>
      <c r="L66" s="64"/>
      <c r="M66" s="64"/>
      <c r="N66" s="64"/>
      <c r="O66" s="64"/>
      <c r="P66" s="161"/>
      <c r="Q66" s="113" t="str">
        <f t="shared" si="3"/>
        <v>-</v>
      </c>
      <c r="R66" s="162" t="str">
        <f t="shared" si="4"/>
        <v>-</v>
      </c>
      <c r="S66" s="37" t="str">
        <f t="shared" si="5"/>
        <v>-</v>
      </c>
      <c r="T66" s="152" t="str">
        <f t="shared" si="6"/>
        <v>-</v>
      </c>
      <c r="U66" s="126" t="str">
        <f t="shared" si="9"/>
        <v>-</v>
      </c>
      <c r="V66" s="115" t="str">
        <f t="shared" si="7"/>
        <v>-</v>
      </c>
      <c r="W66" s="126" t="str">
        <f t="shared" si="10"/>
        <v>-</v>
      </c>
    </row>
    <row r="67" spans="2:23" s="77" customFormat="1">
      <c r="B67" s="40"/>
      <c r="C67" s="36"/>
      <c r="D67" s="61"/>
      <c r="E67" s="62"/>
      <c r="F67" s="139"/>
      <c r="G67" s="64"/>
      <c r="H67" s="64"/>
      <c r="I67" s="64"/>
      <c r="J67" s="64"/>
      <c r="K67" s="160"/>
      <c r="L67" s="64"/>
      <c r="M67" s="64"/>
      <c r="N67" s="64"/>
      <c r="O67" s="64"/>
      <c r="P67" s="161"/>
      <c r="Q67" s="113" t="str">
        <f t="shared" si="3"/>
        <v>-</v>
      </c>
      <c r="R67" s="162" t="str">
        <f t="shared" si="4"/>
        <v>-</v>
      </c>
      <c r="S67" s="37" t="str">
        <f t="shared" si="5"/>
        <v>-</v>
      </c>
      <c r="T67" s="152" t="str">
        <f t="shared" si="6"/>
        <v>-</v>
      </c>
      <c r="U67" s="126" t="str">
        <f t="shared" si="9"/>
        <v>-</v>
      </c>
      <c r="V67" s="115" t="str">
        <f t="shared" si="7"/>
        <v>-</v>
      </c>
      <c r="W67" s="126" t="str">
        <f t="shared" si="10"/>
        <v>-</v>
      </c>
    </row>
    <row r="68" spans="2:23" s="77" customFormat="1">
      <c r="B68" s="40"/>
      <c r="C68" s="36"/>
      <c r="D68" s="61"/>
      <c r="E68" s="62"/>
      <c r="F68" s="139"/>
      <c r="G68" s="64"/>
      <c r="H68" s="64"/>
      <c r="I68" s="64"/>
      <c r="J68" s="64"/>
      <c r="K68" s="160"/>
      <c r="L68" s="64"/>
      <c r="M68" s="64"/>
      <c r="N68" s="64"/>
      <c r="O68" s="64"/>
      <c r="P68" s="161"/>
      <c r="Q68" s="113" t="str">
        <f t="shared" si="3"/>
        <v>-</v>
      </c>
      <c r="R68" s="162" t="str">
        <f t="shared" si="4"/>
        <v>-</v>
      </c>
      <c r="S68" s="37" t="str">
        <f t="shared" si="5"/>
        <v>-</v>
      </c>
      <c r="T68" s="152" t="str">
        <f t="shared" si="6"/>
        <v>-</v>
      </c>
      <c r="U68" s="126" t="str">
        <f t="shared" si="9"/>
        <v>-</v>
      </c>
      <c r="V68" s="115" t="str">
        <f t="shared" si="7"/>
        <v>-</v>
      </c>
      <c r="W68" s="126" t="str">
        <f t="shared" si="10"/>
        <v>-</v>
      </c>
    </row>
    <row r="69" spans="2:23" s="77" customFormat="1">
      <c r="B69" s="40"/>
      <c r="C69" s="36"/>
      <c r="D69" s="61"/>
      <c r="E69" s="62"/>
      <c r="F69" s="139"/>
      <c r="G69" s="64"/>
      <c r="H69" s="64"/>
      <c r="I69" s="64"/>
      <c r="J69" s="64"/>
      <c r="K69" s="160"/>
      <c r="L69" s="64"/>
      <c r="M69" s="64"/>
      <c r="N69" s="64"/>
      <c r="O69" s="64"/>
      <c r="P69" s="161"/>
      <c r="Q69" s="113" t="str">
        <f t="shared" si="3"/>
        <v>-</v>
      </c>
      <c r="R69" s="162" t="str">
        <f t="shared" si="4"/>
        <v>-</v>
      </c>
      <c r="S69" s="37" t="str">
        <f t="shared" si="5"/>
        <v>-</v>
      </c>
      <c r="T69" s="152" t="str">
        <f t="shared" si="6"/>
        <v>-</v>
      </c>
      <c r="U69" s="126" t="str">
        <f t="shared" si="9"/>
        <v>-</v>
      </c>
      <c r="V69" s="115" t="str">
        <f t="shared" si="7"/>
        <v>-</v>
      </c>
      <c r="W69" s="126" t="str">
        <f t="shared" si="10"/>
        <v>-</v>
      </c>
    </row>
    <row r="70" spans="2:23" s="77" customFormat="1">
      <c r="B70" s="40"/>
      <c r="C70" s="36"/>
      <c r="D70" s="61"/>
      <c r="E70" s="62"/>
      <c r="F70" s="139"/>
      <c r="G70" s="64"/>
      <c r="H70" s="64"/>
      <c r="I70" s="64"/>
      <c r="J70" s="64"/>
      <c r="K70" s="160"/>
      <c r="L70" s="64"/>
      <c r="M70" s="64"/>
      <c r="N70" s="64"/>
      <c r="O70" s="64"/>
      <c r="P70" s="161"/>
      <c r="Q70" s="113" t="str">
        <f t="shared" si="3"/>
        <v>-</v>
      </c>
      <c r="R70" s="162" t="str">
        <f t="shared" si="4"/>
        <v>-</v>
      </c>
      <c r="S70" s="37" t="str">
        <f t="shared" si="5"/>
        <v>-</v>
      </c>
      <c r="T70" s="152" t="str">
        <f t="shared" si="6"/>
        <v>-</v>
      </c>
      <c r="U70" s="126" t="str">
        <f t="shared" si="9"/>
        <v>-</v>
      </c>
      <c r="V70" s="115" t="str">
        <f t="shared" si="7"/>
        <v>-</v>
      </c>
      <c r="W70" s="126" t="str">
        <f t="shared" si="10"/>
        <v>-</v>
      </c>
    </row>
    <row r="71" spans="2:23" s="77" customFormat="1">
      <c r="B71" s="40"/>
      <c r="C71" s="36"/>
      <c r="D71" s="61"/>
      <c r="E71" s="62"/>
      <c r="F71" s="139"/>
      <c r="G71" s="64"/>
      <c r="H71" s="64"/>
      <c r="I71" s="64"/>
      <c r="J71" s="64"/>
      <c r="K71" s="160"/>
      <c r="L71" s="64"/>
      <c r="M71" s="64"/>
      <c r="N71" s="64"/>
      <c r="O71" s="64"/>
      <c r="P71" s="161"/>
      <c r="Q71" s="113" t="str">
        <f t="shared" si="3"/>
        <v>-</v>
      </c>
      <c r="R71" s="162" t="str">
        <f t="shared" si="4"/>
        <v>-</v>
      </c>
      <c r="S71" s="37" t="str">
        <f t="shared" si="5"/>
        <v>-</v>
      </c>
      <c r="T71" s="152" t="str">
        <f t="shared" si="6"/>
        <v>-</v>
      </c>
      <c r="U71" s="126" t="str">
        <f t="shared" si="9"/>
        <v>-</v>
      </c>
      <c r="V71" s="115" t="str">
        <f t="shared" si="7"/>
        <v>-</v>
      </c>
      <c r="W71" s="126" t="str">
        <f t="shared" si="10"/>
        <v>-</v>
      </c>
    </row>
    <row r="72" spans="2:23" s="77" customFormat="1">
      <c r="B72" s="40"/>
      <c r="C72" s="36"/>
      <c r="D72" s="61"/>
      <c r="E72" s="62"/>
      <c r="F72" s="139"/>
      <c r="G72" s="64"/>
      <c r="H72" s="64"/>
      <c r="I72" s="64"/>
      <c r="J72" s="64"/>
      <c r="K72" s="160"/>
      <c r="L72" s="64"/>
      <c r="M72" s="64"/>
      <c r="N72" s="64"/>
      <c r="O72" s="64"/>
      <c r="P72" s="161"/>
      <c r="Q72" s="113" t="str">
        <f t="shared" si="3"/>
        <v>-</v>
      </c>
      <c r="R72" s="162" t="str">
        <f t="shared" si="4"/>
        <v>-</v>
      </c>
      <c r="S72" s="37" t="str">
        <f t="shared" si="5"/>
        <v>-</v>
      </c>
      <c r="T72" s="152" t="str">
        <f t="shared" si="6"/>
        <v>-</v>
      </c>
      <c r="U72" s="126" t="str">
        <f t="shared" si="9"/>
        <v>-</v>
      </c>
      <c r="V72" s="115" t="str">
        <f t="shared" si="7"/>
        <v>-</v>
      </c>
      <c r="W72" s="126" t="str">
        <f t="shared" si="10"/>
        <v>-</v>
      </c>
    </row>
    <row r="73" spans="2:23" s="77" customFormat="1">
      <c r="B73" s="40"/>
      <c r="C73" s="36"/>
      <c r="D73" s="61"/>
      <c r="E73" s="62"/>
      <c r="F73" s="139"/>
      <c r="G73" s="64"/>
      <c r="H73" s="64"/>
      <c r="I73" s="64"/>
      <c r="J73" s="64"/>
      <c r="K73" s="160"/>
      <c r="L73" s="64"/>
      <c r="M73" s="64"/>
      <c r="N73" s="64"/>
      <c r="O73" s="64"/>
      <c r="P73" s="161"/>
      <c r="Q73" s="113" t="str">
        <f t="shared" si="3"/>
        <v>-</v>
      </c>
      <c r="R73" s="162" t="str">
        <f t="shared" si="4"/>
        <v>-</v>
      </c>
      <c r="S73" s="37" t="str">
        <f t="shared" si="5"/>
        <v>-</v>
      </c>
      <c r="T73" s="152" t="str">
        <f t="shared" si="6"/>
        <v>-</v>
      </c>
      <c r="U73" s="126" t="str">
        <f t="shared" si="9"/>
        <v>-</v>
      </c>
      <c r="V73" s="115" t="str">
        <f t="shared" si="7"/>
        <v>-</v>
      </c>
      <c r="W73" s="126" t="str">
        <f t="shared" si="10"/>
        <v>-</v>
      </c>
    </row>
    <row r="74" spans="2:23" s="77" customFormat="1">
      <c r="B74" s="40"/>
      <c r="C74" s="36"/>
      <c r="D74" s="61"/>
      <c r="E74" s="62"/>
      <c r="F74" s="139"/>
      <c r="G74" s="64"/>
      <c r="H74" s="64"/>
      <c r="I74" s="64"/>
      <c r="J74" s="64"/>
      <c r="K74" s="160"/>
      <c r="L74" s="64"/>
      <c r="M74" s="64"/>
      <c r="N74" s="64"/>
      <c r="O74" s="64"/>
      <c r="P74" s="161"/>
      <c r="Q74" s="113" t="str">
        <f t="shared" si="3"/>
        <v>-</v>
      </c>
      <c r="R74" s="162" t="str">
        <f t="shared" si="4"/>
        <v>-</v>
      </c>
      <c r="S74" s="37" t="str">
        <f t="shared" si="5"/>
        <v>-</v>
      </c>
      <c r="T74" s="152" t="str">
        <f t="shared" si="6"/>
        <v>-</v>
      </c>
      <c r="U74" s="126" t="str">
        <f t="shared" si="9"/>
        <v>-</v>
      </c>
      <c r="V74" s="115" t="str">
        <f t="shared" si="7"/>
        <v>-</v>
      </c>
      <c r="W74" s="126" t="str">
        <f t="shared" si="10"/>
        <v>-</v>
      </c>
    </row>
    <row r="75" spans="2:23" s="77" customFormat="1">
      <c r="B75" s="40"/>
      <c r="C75" s="36"/>
      <c r="D75" s="61"/>
      <c r="E75" s="62"/>
      <c r="F75" s="139"/>
      <c r="G75" s="64"/>
      <c r="H75" s="64"/>
      <c r="I75" s="64"/>
      <c r="J75" s="64"/>
      <c r="K75" s="160"/>
      <c r="L75" s="64"/>
      <c r="M75" s="64"/>
      <c r="N75" s="64"/>
      <c r="O75" s="64"/>
      <c r="P75" s="161"/>
      <c r="Q75" s="113" t="str">
        <f t="shared" si="3"/>
        <v>-</v>
      </c>
      <c r="R75" s="162" t="str">
        <f t="shared" ref="R75:R80" si="11">IF(F75=0,"-",G75/F75)</f>
        <v>-</v>
      </c>
      <c r="S75" s="37" t="str">
        <f t="shared" ref="S75:S80" si="12">IF(F75=0,"-",H75/F75)</f>
        <v>-</v>
      </c>
      <c r="T75" s="152" t="str">
        <f t="shared" ref="T75:T80" si="13">IF(F75=0,"-",I75/F75)</f>
        <v>-</v>
      </c>
      <c r="U75" s="126" t="str">
        <f t="shared" si="9"/>
        <v>-</v>
      </c>
      <c r="V75" s="115" t="str">
        <f t="shared" ref="V75:V92" si="14">IF(D75&gt;0,TEXT(D75,"mmmm rr"),"-")</f>
        <v>-</v>
      </c>
      <c r="W75" s="126" t="str">
        <f t="shared" ref="W75:W92" si="15">IF(SUM(R75:U75)&gt;0,SUM(R75:U75)*$A$4,"-")</f>
        <v>-</v>
      </c>
    </row>
    <row r="76" spans="2:23" s="77" customFormat="1">
      <c r="B76" s="40"/>
      <c r="C76" s="36"/>
      <c r="D76" s="61"/>
      <c r="E76" s="62"/>
      <c r="F76" s="139"/>
      <c r="G76" s="64"/>
      <c r="H76" s="64"/>
      <c r="I76" s="64"/>
      <c r="J76" s="64"/>
      <c r="K76" s="160"/>
      <c r="L76" s="64"/>
      <c r="M76" s="64"/>
      <c r="N76" s="64"/>
      <c r="O76" s="64"/>
      <c r="P76" s="161"/>
      <c r="Q76" s="113" t="str">
        <f t="shared" ref="Q76:Q92" si="16">IF(SUM(G76:J76)=0,"-",SUM(G76:J76))</f>
        <v>-</v>
      </c>
      <c r="R76" s="162" t="str">
        <f t="shared" si="11"/>
        <v>-</v>
      </c>
      <c r="S76" s="37" t="str">
        <f t="shared" si="12"/>
        <v>-</v>
      </c>
      <c r="T76" s="152" t="str">
        <f t="shared" si="13"/>
        <v>-</v>
      </c>
      <c r="U76" s="126" t="str">
        <f t="shared" ref="U76:U92" si="17">IF(F76=0,"-",J76/F76)</f>
        <v>-</v>
      </c>
      <c r="V76" s="115" t="str">
        <f t="shared" si="14"/>
        <v>-</v>
      </c>
      <c r="W76" s="126" t="str">
        <f t="shared" si="15"/>
        <v>-</v>
      </c>
    </row>
    <row r="77" spans="2:23" s="77" customFormat="1">
      <c r="B77" s="40"/>
      <c r="C77" s="36"/>
      <c r="D77" s="61"/>
      <c r="E77" s="62"/>
      <c r="F77" s="139"/>
      <c r="G77" s="64"/>
      <c r="H77" s="64"/>
      <c r="I77" s="64"/>
      <c r="J77" s="64"/>
      <c r="K77" s="160"/>
      <c r="L77" s="64"/>
      <c r="M77" s="64"/>
      <c r="N77" s="64"/>
      <c r="O77" s="64"/>
      <c r="P77" s="161"/>
      <c r="Q77" s="113" t="str">
        <f t="shared" si="16"/>
        <v>-</v>
      </c>
      <c r="R77" s="162" t="str">
        <f t="shared" si="11"/>
        <v>-</v>
      </c>
      <c r="S77" s="37" t="str">
        <f t="shared" si="12"/>
        <v>-</v>
      </c>
      <c r="T77" s="152" t="str">
        <f t="shared" si="13"/>
        <v>-</v>
      </c>
      <c r="U77" s="126" t="str">
        <f t="shared" si="17"/>
        <v>-</v>
      </c>
      <c r="V77" s="115" t="str">
        <f t="shared" si="14"/>
        <v>-</v>
      </c>
      <c r="W77" s="126" t="str">
        <f t="shared" si="15"/>
        <v>-</v>
      </c>
    </row>
    <row r="78" spans="2:23" s="77" customFormat="1">
      <c r="B78" s="40"/>
      <c r="C78" s="36"/>
      <c r="D78" s="61"/>
      <c r="E78" s="62"/>
      <c r="F78" s="139"/>
      <c r="G78" s="64"/>
      <c r="H78" s="64"/>
      <c r="I78" s="64"/>
      <c r="J78" s="64"/>
      <c r="K78" s="160"/>
      <c r="L78" s="64"/>
      <c r="M78" s="64"/>
      <c r="N78" s="64"/>
      <c r="O78" s="64"/>
      <c r="P78" s="161"/>
      <c r="Q78" s="113" t="str">
        <f t="shared" si="16"/>
        <v>-</v>
      </c>
      <c r="R78" s="162" t="str">
        <f t="shared" si="11"/>
        <v>-</v>
      </c>
      <c r="S78" s="37" t="str">
        <f t="shared" si="12"/>
        <v>-</v>
      </c>
      <c r="T78" s="152" t="str">
        <f t="shared" si="13"/>
        <v>-</v>
      </c>
      <c r="U78" s="126" t="str">
        <f t="shared" si="17"/>
        <v>-</v>
      </c>
      <c r="V78" s="115" t="str">
        <f t="shared" si="14"/>
        <v>-</v>
      </c>
      <c r="W78" s="126" t="str">
        <f t="shared" si="15"/>
        <v>-</v>
      </c>
    </row>
    <row r="79" spans="2:23" s="112" customFormat="1">
      <c r="B79" s="40"/>
      <c r="C79" s="36"/>
      <c r="D79" s="61"/>
      <c r="E79" s="62"/>
      <c r="F79" s="139"/>
      <c r="G79" s="64"/>
      <c r="H79" s="64"/>
      <c r="I79" s="64"/>
      <c r="J79" s="64"/>
      <c r="K79" s="160"/>
      <c r="L79" s="64"/>
      <c r="M79" s="64"/>
      <c r="N79" s="64"/>
      <c r="O79" s="64"/>
      <c r="P79" s="161"/>
      <c r="Q79" s="113" t="str">
        <f t="shared" si="16"/>
        <v>-</v>
      </c>
      <c r="R79" s="162" t="str">
        <f t="shared" ref="R79" si="18">IF(F79=0,"-",G79/F79)</f>
        <v>-</v>
      </c>
      <c r="S79" s="37" t="str">
        <f t="shared" ref="S79" si="19">IF(F79=0,"-",H79/F79)</f>
        <v>-</v>
      </c>
      <c r="T79" s="152" t="str">
        <f t="shared" ref="T79" si="20">IF(F79=0,"-",I79/F79)</f>
        <v>-</v>
      </c>
      <c r="U79" s="126" t="str">
        <f t="shared" ref="U79" si="21">IF(F79=0,"-",J79/F79)</f>
        <v>-</v>
      </c>
      <c r="V79" s="115" t="str">
        <f t="shared" ref="V79" si="22">IF(D79&gt;0,TEXT(D79,"mmmm rr"),"-")</f>
        <v>-</v>
      </c>
      <c r="W79" s="126" t="str">
        <f t="shared" si="15"/>
        <v>-</v>
      </c>
    </row>
    <row r="80" spans="2:23" s="77" customFormat="1">
      <c r="B80" s="40"/>
      <c r="C80" s="36"/>
      <c r="D80" s="61"/>
      <c r="E80" s="62"/>
      <c r="F80" s="139"/>
      <c r="G80" s="64"/>
      <c r="H80" s="64"/>
      <c r="I80" s="64"/>
      <c r="J80" s="64"/>
      <c r="K80" s="160"/>
      <c r="L80" s="64"/>
      <c r="M80" s="64"/>
      <c r="N80" s="64"/>
      <c r="O80" s="64"/>
      <c r="P80" s="161"/>
      <c r="Q80" s="113" t="str">
        <f t="shared" si="16"/>
        <v>-</v>
      </c>
      <c r="R80" s="162" t="str">
        <f t="shared" si="11"/>
        <v>-</v>
      </c>
      <c r="S80" s="37" t="str">
        <f t="shared" si="12"/>
        <v>-</v>
      </c>
      <c r="T80" s="152" t="str">
        <f t="shared" si="13"/>
        <v>-</v>
      </c>
      <c r="U80" s="126" t="str">
        <f t="shared" si="17"/>
        <v>-</v>
      </c>
      <c r="V80" s="115" t="str">
        <f t="shared" si="14"/>
        <v>-</v>
      </c>
      <c r="W80" s="126" t="str">
        <f t="shared" si="15"/>
        <v>-</v>
      </c>
    </row>
    <row r="81" spans="1:24" s="112" customFormat="1">
      <c r="B81" s="40"/>
      <c r="C81" s="36"/>
      <c r="D81" s="61"/>
      <c r="E81" s="62"/>
      <c r="F81" s="139"/>
      <c r="G81" s="64"/>
      <c r="H81" s="64"/>
      <c r="I81" s="64"/>
      <c r="J81" s="64"/>
      <c r="K81" s="160"/>
      <c r="L81" s="64"/>
      <c r="M81" s="64"/>
      <c r="N81" s="64"/>
      <c r="O81" s="64"/>
      <c r="P81" s="161"/>
      <c r="Q81" s="113" t="str">
        <f t="shared" si="16"/>
        <v>-</v>
      </c>
      <c r="R81" s="162" t="str">
        <f t="shared" ref="R81:R90" si="23">IF(F81=0,"-",G81/F81)</f>
        <v>-</v>
      </c>
      <c r="S81" s="37" t="str">
        <f t="shared" ref="S81:S90" si="24">IF(F81=0,"-",H81/F81)</f>
        <v>-</v>
      </c>
      <c r="T81" s="152" t="str">
        <f t="shared" ref="T81:T90" si="25">IF(F81=0,"-",I81/F81)</f>
        <v>-</v>
      </c>
      <c r="U81" s="126" t="str">
        <f t="shared" ref="U81:U90" si="26">IF(F81=0,"-",J81/F81)</f>
        <v>-</v>
      </c>
      <c r="V81" s="115" t="str">
        <f t="shared" ref="V81:V90" si="27">IF(D81&gt;0,TEXT(D81,"mmmm rr"),"-")</f>
        <v>-</v>
      </c>
      <c r="W81" s="126" t="str">
        <f t="shared" si="15"/>
        <v>-</v>
      </c>
    </row>
    <row r="82" spans="1:24" s="112" customFormat="1">
      <c r="B82" s="40"/>
      <c r="C82" s="36"/>
      <c r="D82" s="61"/>
      <c r="E82" s="62"/>
      <c r="F82" s="139"/>
      <c r="G82" s="64"/>
      <c r="H82" s="64"/>
      <c r="I82" s="64"/>
      <c r="J82" s="64"/>
      <c r="K82" s="160"/>
      <c r="L82" s="64"/>
      <c r="M82" s="64"/>
      <c r="N82" s="64"/>
      <c r="O82" s="64"/>
      <c r="P82" s="161"/>
      <c r="Q82" s="113" t="str">
        <f t="shared" si="16"/>
        <v>-</v>
      </c>
      <c r="R82" s="162" t="str">
        <f t="shared" si="23"/>
        <v>-</v>
      </c>
      <c r="S82" s="37" t="str">
        <f t="shared" si="24"/>
        <v>-</v>
      </c>
      <c r="T82" s="152" t="str">
        <f t="shared" si="25"/>
        <v>-</v>
      </c>
      <c r="U82" s="126" t="str">
        <f t="shared" si="26"/>
        <v>-</v>
      </c>
      <c r="V82" s="115" t="str">
        <f t="shared" si="27"/>
        <v>-</v>
      </c>
      <c r="W82" s="126" t="str">
        <f t="shared" si="15"/>
        <v>-</v>
      </c>
    </row>
    <row r="83" spans="1:24" s="112" customFormat="1">
      <c r="B83" s="40"/>
      <c r="C83" s="36"/>
      <c r="D83" s="61"/>
      <c r="E83" s="62"/>
      <c r="F83" s="139"/>
      <c r="G83" s="64"/>
      <c r="H83" s="64"/>
      <c r="I83" s="64"/>
      <c r="J83" s="64"/>
      <c r="K83" s="160"/>
      <c r="L83" s="64"/>
      <c r="M83" s="64"/>
      <c r="N83" s="64"/>
      <c r="O83" s="64"/>
      <c r="P83" s="161"/>
      <c r="Q83" s="113" t="str">
        <f t="shared" si="16"/>
        <v>-</v>
      </c>
      <c r="R83" s="162" t="str">
        <f t="shared" si="23"/>
        <v>-</v>
      </c>
      <c r="S83" s="37" t="str">
        <f t="shared" si="24"/>
        <v>-</v>
      </c>
      <c r="T83" s="152" t="str">
        <f t="shared" si="25"/>
        <v>-</v>
      </c>
      <c r="U83" s="126" t="str">
        <f t="shared" si="26"/>
        <v>-</v>
      </c>
      <c r="V83" s="115" t="str">
        <f t="shared" si="27"/>
        <v>-</v>
      </c>
      <c r="W83" s="126" t="str">
        <f t="shared" si="15"/>
        <v>-</v>
      </c>
    </row>
    <row r="84" spans="1:24" s="112" customFormat="1">
      <c r="B84" s="40"/>
      <c r="C84" s="36"/>
      <c r="D84" s="61"/>
      <c r="E84" s="62"/>
      <c r="F84" s="139"/>
      <c r="G84" s="64"/>
      <c r="H84" s="64"/>
      <c r="I84" s="64"/>
      <c r="J84" s="64"/>
      <c r="K84" s="160"/>
      <c r="L84" s="64"/>
      <c r="M84" s="64"/>
      <c r="N84" s="64"/>
      <c r="O84" s="64"/>
      <c r="P84" s="161"/>
      <c r="Q84" s="113" t="str">
        <f t="shared" si="16"/>
        <v>-</v>
      </c>
      <c r="R84" s="162" t="str">
        <f t="shared" si="23"/>
        <v>-</v>
      </c>
      <c r="S84" s="37" t="str">
        <f t="shared" si="24"/>
        <v>-</v>
      </c>
      <c r="T84" s="152" t="str">
        <f t="shared" si="25"/>
        <v>-</v>
      </c>
      <c r="U84" s="126" t="str">
        <f t="shared" si="26"/>
        <v>-</v>
      </c>
      <c r="V84" s="115" t="str">
        <f t="shared" si="27"/>
        <v>-</v>
      </c>
      <c r="W84" s="126" t="str">
        <f t="shared" si="15"/>
        <v>-</v>
      </c>
    </row>
    <row r="85" spans="1:24" s="112" customFormat="1">
      <c r="B85" s="40"/>
      <c r="C85" s="36"/>
      <c r="D85" s="61"/>
      <c r="E85" s="62"/>
      <c r="F85" s="139"/>
      <c r="G85" s="64"/>
      <c r="H85" s="64"/>
      <c r="I85" s="64"/>
      <c r="J85" s="64"/>
      <c r="K85" s="160"/>
      <c r="L85" s="64"/>
      <c r="M85" s="64"/>
      <c r="N85" s="64"/>
      <c r="O85" s="64"/>
      <c r="P85" s="161"/>
      <c r="Q85" s="113" t="str">
        <f t="shared" si="16"/>
        <v>-</v>
      </c>
      <c r="R85" s="162" t="str">
        <f t="shared" si="23"/>
        <v>-</v>
      </c>
      <c r="S85" s="37" t="str">
        <f t="shared" si="24"/>
        <v>-</v>
      </c>
      <c r="T85" s="152" t="str">
        <f t="shared" si="25"/>
        <v>-</v>
      </c>
      <c r="U85" s="126" t="str">
        <f t="shared" si="26"/>
        <v>-</v>
      </c>
      <c r="V85" s="115" t="str">
        <f t="shared" si="27"/>
        <v>-</v>
      </c>
      <c r="W85" s="126" t="str">
        <f t="shared" si="15"/>
        <v>-</v>
      </c>
    </row>
    <row r="86" spans="1:24" s="112" customFormat="1">
      <c r="B86" s="40"/>
      <c r="C86" s="36"/>
      <c r="D86" s="61"/>
      <c r="E86" s="62"/>
      <c r="F86" s="139"/>
      <c r="G86" s="64"/>
      <c r="H86" s="64"/>
      <c r="I86" s="64"/>
      <c r="J86" s="64"/>
      <c r="K86" s="160"/>
      <c r="L86" s="64"/>
      <c r="M86" s="64"/>
      <c r="N86" s="64"/>
      <c r="O86" s="64"/>
      <c r="P86" s="161"/>
      <c r="Q86" s="113" t="str">
        <f t="shared" si="16"/>
        <v>-</v>
      </c>
      <c r="R86" s="162" t="str">
        <f t="shared" si="23"/>
        <v>-</v>
      </c>
      <c r="S86" s="37" t="str">
        <f t="shared" si="24"/>
        <v>-</v>
      </c>
      <c r="T86" s="152" t="str">
        <f t="shared" si="25"/>
        <v>-</v>
      </c>
      <c r="U86" s="126" t="str">
        <f t="shared" si="26"/>
        <v>-</v>
      </c>
      <c r="V86" s="115" t="str">
        <f t="shared" si="27"/>
        <v>-</v>
      </c>
      <c r="W86" s="126" t="str">
        <f t="shared" si="15"/>
        <v>-</v>
      </c>
    </row>
    <row r="87" spans="1:24" s="112" customFormat="1">
      <c r="B87" s="40"/>
      <c r="C87" s="36"/>
      <c r="D87" s="61"/>
      <c r="E87" s="62"/>
      <c r="F87" s="139"/>
      <c r="G87" s="64"/>
      <c r="H87" s="64"/>
      <c r="I87" s="64"/>
      <c r="J87" s="64"/>
      <c r="K87" s="160"/>
      <c r="L87" s="64"/>
      <c r="M87" s="64"/>
      <c r="N87" s="64"/>
      <c r="O87" s="64"/>
      <c r="P87" s="161"/>
      <c r="Q87" s="113" t="str">
        <f t="shared" si="16"/>
        <v>-</v>
      </c>
      <c r="R87" s="162" t="str">
        <f t="shared" si="23"/>
        <v>-</v>
      </c>
      <c r="S87" s="37" t="str">
        <f t="shared" si="24"/>
        <v>-</v>
      </c>
      <c r="T87" s="152" t="str">
        <f t="shared" si="25"/>
        <v>-</v>
      </c>
      <c r="U87" s="126" t="str">
        <f t="shared" si="26"/>
        <v>-</v>
      </c>
      <c r="V87" s="115" t="str">
        <f t="shared" si="27"/>
        <v>-</v>
      </c>
      <c r="W87" s="126" t="str">
        <f t="shared" si="15"/>
        <v>-</v>
      </c>
    </row>
    <row r="88" spans="1:24" s="112" customFormat="1">
      <c r="B88" s="40"/>
      <c r="C88" s="36"/>
      <c r="D88" s="61"/>
      <c r="E88" s="62"/>
      <c r="F88" s="139"/>
      <c r="G88" s="64"/>
      <c r="H88" s="64"/>
      <c r="I88" s="64"/>
      <c r="J88" s="64"/>
      <c r="K88" s="160"/>
      <c r="L88" s="64"/>
      <c r="M88" s="64"/>
      <c r="N88" s="64"/>
      <c r="O88" s="64"/>
      <c r="P88" s="161"/>
      <c r="Q88" s="113" t="str">
        <f t="shared" si="16"/>
        <v>-</v>
      </c>
      <c r="R88" s="162" t="str">
        <f t="shared" si="23"/>
        <v>-</v>
      </c>
      <c r="S88" s="37" t="str">
        <f t="shared" si="24"/>
        <v>-</v>
      </c>
      <c r="T88" s="152" t="str">
        <f t="shared" si="25"/>
        <v>-</v>
      </c>
      <c r="U88" s="126" t="str">
        <f t="shared" si="26"/>
        <v>-</v>
      </c>
      <c r="V88" s="115" t="str">
        <f t="shared" si="27"/>
        <v>-</v>
      </c>
      <c r="W88" s="126" t="str">
        <f t="shared" si="15"/>
        <v>-</v>
      </c>
    </row>
    <row r="89" spans="1:24" s="112" customFormat="1">
      <c r="B89" s="40"/>
      <c r="C89" s="36"/>
      <c r="D89" s="61"/>
      <c r="E89" s="62"/>
      <c r="F89" s="139"/>
      <c r="G89" s="64"/>
      <c r="H89" s="64"/>
      <c r="I89" s="64"/>
      <c r="J89" s="64"/>
      <c r="K89" s="160"/>
      <c r="L89" s="64"/>
      <c r="M89" s="64"/>
      <c r="N89" s="64"/>
      <c r="O89" s="64"/>
      <c r="P89" s="161"/>
      <c r="Q89" s="113" t="str">
        <f t="shared" si="16"/>
        <v>-</v>
      </c>
      <c r="R89" s="162" t="str">
        <f t="shared" si="23"/>
        <v>-</v>
      </c>
      <c r="S89" s="37" t="str">
        <f t="shared" si="24"/>
        <v>-</v>
      </c>
      <c r="T89" s="152" t="str">
        <f t="shared" si="25"/>
        <v>-</v>
      </c>
      <c r="U89" s="126" t="str">
        <f t="shared" si="26"/>
        <v>-</v>
      </c>
      <c r="V89" s="115" t="str">
        <f t="shared" si="27"/>
        <v>-</v>
      </c>
      <c r="W89" s="126" t="str">
        <f t="shared" si="15"/>
        <v>-</v>
      </c>
    </row>
    <row r="90" spans="1:24" s="112" customFormat="1">
      <c r="B90" s="40"/>
      <c r="C90" s="36"/>
      <c r="D90" s="61"/>
      <c r="E90" s="62"/>
      <c r="F90" s="139"/>
      <c r="G90" s="64"/>
      <c r="H90" s="64"/>
      <c r="I90" s="64"/>
      <c r="J90" s="64"/>
      <c r="K90" s="160"/>
      <c r="L90" s="64"/>
      <c r="M90" s="64"/>
      <c r="N90" s="64"/>
      <c r="O90" s="64"/>
      <c r="P90" s="161"/>
      <c r="Q90" s="113" t="str">
        <f t="shared" si="16"/>
        <v>-</v>
      </c>
      <c r="R90" s="162" t="str">
        <f t="shared" si="23"/>
        <v>-</v>
      </c>
      <c r="S90" s="37" t="str">
        <f t="shared" si="24"/>
        <v>-</v>
      </c>
      <c r="T90" s="152" t="str">
        <f t="shared" si="25"/>
        <v>-</v>
      </c>
      <c r="U90" s="126" t="str">
        <f t="shared" si="26"/>
        <v>-</v>
      </c>
      <c r="V90" s="115" t="str">
        <f t="shared" si="27"/>
        <v>-</v>
      </c>
      <c r="W90" s="126" t="str">
        <f t="shared" si="15"/>
        <v>-</v>
      </c>
    </row>
    <row r="91" spans="1:24">
      <c r="B91" s="40"/>
      <c r="C91" s="36"/>
      <c r="D91" s="61"/>
      <c r="E91" s="62"/>
      <c r="F91" s="139"/>
      <c r="G91" s="64"/>
      <c r="H91" s="64"/>
      <c r="I91" s="64"/>
      <c r="J91" s="64"/>
      <c r="K91" s="160"/>
      <c r="L91" s="64"/>
      <c r="M91" s="64"/>
      <c r="N91" s="64"/>
      <c r="O91" s="64"/>
      <c r="P91" s="161"/>
      <c r="Q91" s="113" t="str">
        <f t="shared" si="16"/>
        <v>-</v>
      </c>
      <c r="R91" s="162" t="str">
        <f t="shared" si="0"/>
        <v>-</v>
      </c>
      <c r="S91" s="37" t="str">
        <f t="shared" si="1"/>
        <v>-</v>
      </c>
      <c r="T91" s="152" t="str">
        <f t="shared" si="2"/>
        <v>-</v>
      </c>
      <c r="U91" s="126" t="str">
        <f t="shared" si="17"/>
        <v>-</v>
      </c>
      <c r="V91" s="115" t="str">
        <f t="shared" si="14"/>
        <v>-</v>
      </c>
      <c r="W91" s="126" t="str">
        <f t="shared" si="15"/>
        <v>-</v>
      </c>
    </row>
    <row r="92" spans="1:24" ht="14.25" customHeight="1" thickBot="1">
      <c r="B92" s="40"/>
      <c r="C92" s="36"/>
      <c r="D92" s="61"/>
      <c r="E92" s="85"/>
      <c r="F92" s="168"/>
      <c r="G92" s="163"/>
      <c r="H92" s="163"/>
      <c r="I92" s="163"/>
      <c r="J92" s="163"/>
      <c r="K92" s="164"/>
      <c r="L92" s="163"/>
      <c r="M92" s="163"/>
      <c r="N92" s="163"/>
      <c r="O92" s="163"/>
      <c r="P92" s="165"/>
      <c r="Q92" s="114" t="str">
        <f t="shared" si="16"/>
        <v>-</v>
      </c>
      <c r="R92" s="166" t="str">
        <f t="shared" si="0"/>
        <v>-</v>
      </c>
      <c r="S92" s="153" t="str">
        <f t="shared" si="1"/>
        <v>-</v>
      </c>
      <c r="T92" s="154" t="str">
        <f t="shared" si="2"/>
        <v>-</v>
      </c>
      <c r="U92" s="127" t="str">
        <f t="shared" si="17"/>
        <v>-</v>
      </c>
      <c r="V92" s="116" t="str">
        <f t="shared" si="14"/>
        <v>-</v>
      </c>
      <c r="W92" s="127" t="str">
        <f t="shared" si="15"/>
        <v>-</v>
      </c>
    </row>
    <row r="93" spans="1:24" ht="14.25" customHeight="1">
      <c r="C93" s="40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30"/>
      <c r="Q93" s="30"/>
      <c r="R93" s="30"/>
      <c r="S93" s="30"/>
      <c r="W93" s="57"/>
    </row>
    <row r="94" spans="1:24" ht="35.25" customHeight="1" thickBot="1">
      <c r="K94" s="3"/>
      <c r="L94" s="3"/>
      <c r="M94" s="3"/>
      <c r="N94" s="3"/>
      <c r="O94" s="3"/>
      <c r="P94" s="3"/>
      <c r="Q94" s="3"/>
    </row>
    <row r="95" spans="1:24" ht="47.25" customHeight="1" thickBot="1">
      <c r="A95" s="10"/>
      <c r="B95" s="10"/>
      <c r="C95" s="10"/>
      <c r="D95" s="31" t="s">
        <v>3</v>
      </c>
      <c r="E95" s="118" t="str">
        <f>E10</f>
        <v>číslo pracovníka</v>
      </c>
      <c r="F95" s="31" t="s">
        <v>30</v>
      </c>
      <c r="G95" s="32"/>
      <c r="H95" s="32"/>
      <c r="I95" s="32"/>
      <c r="J95" s="32"/>
      <c r="K95" s="179" t="str">
        <f t="shared" ref="K95:T95" si="28">K10</f>
        <v>rozjezd čištění         1</v>
      </c>
      <c r="L95" s="179" t="str">
        <f t="shared" si="28"/>
        <v>děravé bubliny 2</v>
      </c>
      <c r="M95" s="179" t="str">
        <f t="shared" si="28"/>
        <v>špinavé    skvrny      3</v>
      </c>
      <c r="N95" s="179" t="str">
        <f t="shared" si="28"/>
        <v>vyštíplé zatržené 4</v>
      </c>
      <c r="O95" s="179" t="str">
        <f t="shared" si="28"/>
        <v>prasklin                                           5</v>
      </c>
      <c r="P95" s="179" t="str">
        <f t="shared" si="28"/>
        <v>ostatní               6</v>
      </c>
      <c r="Q95" s="179"/>
      <c r="R95" s="120" t="str">
        <f t="shared" si="28"/>
        <v>Dobré</v>
      </c>
      <c r="S95" s="121" t="str">
        <f t="shared" si="28"/>
        <v xml:space="preserve">Zmetky </v>
      </c>
      <c r="T95" s="122" t="str">
        <f t="shared" si="28"/>
        <v xml:space="preserve">Opravitelné </v>
      </c>
      <c r="U95" s="123" t="s">
        <v>44</v>
      </c>
      <c r="V95" s="31" t="s">
        <v>2</v>
      </c>
      <c r="W95" s="119" t="s">
        <v>15</v>
      </c>
      <c r="X95" s="124" t="s">
        <v>31</v>
      </c>
    </row>
    <row r="96" spans="1:24">
      <c r="A96" s="10">
        <v>1</v>
      </c>
      <c r="B96" s="49"/>
      <c r="C96" s="49"/>
      <c r="D96" s="49">
        <f>IF(Shrnutí!$E$5&gt;0,COUNTIFS($E$11:$E$92,$E96,$C$11:$C$92,Shrnutí!$E$5,$F$11:$F$92,"&gt;"&amp;0),IF(Shrnutí!$F$5&gt;0,COUNTIFS($E$11:$E$92,$E96,$V$11:$V$92,Shrnutí!$F$5,$F$11:$F$92,"&gt;"&amp;0),COUNTIFS($E$11:$E$92,E96,$F$11:$F$92,"&gt;"&amp;0)-(COUNTIFS($E$11:$E$92,$E96,$D$11:$D$92,"&lt;"&amp;Shrnutí!$G$5,$F$11:$F$92,"&gt;"&amp;0)+COUNTIFS($E$11:$E$92,$E96,$D$11:$D$92,"&gt;"&amp;Shrnutí!$H$5,$F$11:$F$92,"&gt;"&amp;0))))</f>
        <v>1</v>
      </c>
      <c r="E96" s="49">
        <v>7</v>
      </c>
      <c r="F96" s="49" t="s">
        <v>17</v>
      </c>
      <c r="G96" s="98"/>
      <c r="H96" s="98"/>
      <c r="I96" s="98"/>
      <c r="J96" s="98"/>
      <c r="K96" s="98">
        <f>IF($D96=0, " ",(IF(Shrnutí!$E$5&gt;0,SUMIFS(K$11:K$92,$C$11:$C$92,Shrnutí!$E$5,$E$11:$E$92,$E96),IF(Shrnutí!$F$5&gt;0,SUMIFS(K$11:K$92,$V$11:$V$92,Shrnutí!$F$5,$E$11:$E$92,$E96),SUMIFS(K$11:K$92,$F$11:$F$92,"&gt;0",$E$11:$E$92,$E96))))/$D96-(SUMIFS(K$11:K$92,$F$11:$F$92,"&lt;"&amp;Shrnutí!$G$5,$E$11:$E$92,$E96)+SUMIFS(K$11:K$92,$F$11:$F$92,"&gt;"&amp;Shrnutí!$H$5,$E$11:$E$92,$E96)))</f>
        <v>0</v>
      </c>
      <c r="L96" s="98">
        <f>IF($D96=0, " ",(IF(Shrnutí!$E$5&gt;0,SUMIFS(L$11:L$92,$C$11:$C$92,Shrnutí!$E$5,$E$11:$E$92,$E96),IF(Shrnutí!$F$5&gt;0,SUMIFS(L$11:L$92,$V$11:$V$92,Shrnutí!$F$5,$E$11:$E$92,$E96),SUMIFS(L$11:L$92,$F$11:$F$92,"&gt;0",$E$11:$E$92,$E96))))/$D96-(SUMIFS(L$11:L$92,$F$11:$F$92,"&lt;"&amp;Shrnutí!$G$5,$E$11:$E$92,$E96)+SUMIFS(L$11:L$92,$F$11:$F$92,"&gt;"&amp;Shrnutí!$H$5,$E$11:$E$92,$E96)))</f>
        <v>0</v>
      </c>
      <c r="M96" s="98">
        <f>IF($D96=0, " ",(IF(Shrnutí!$E$5&gt;0,SUMIFS(M$11:M$92,$C$11:$C$92,Shrnutí!$E$5,$E$11:$E$92,$E96),IF(Shrnutí!$F$5&gt;0,SUMIFS(M$11:M$92,$V$11:$V$92,Shrnutí!$F$5,$E$11:$E$92,$E96),SUMIFS(M$11:M$92,$F$11:$F$92,"&gt;0",$E$11:$E$92,$E96))))/$D96-(SUMIFS(M$11:M$92,$F$11:$F$92,"&lt;"&amp;Shrnutí!$G$5,$E$11:$E$92,$E96)+SUMIFS(M$11:M$92,$F$11:$F$92,"&gt;"&amp;Shrnutí!$H$5,$E$11:$E$92,$E96)))</f>
        <v>0</v>
      </c>
      <c r="N96" s="98">
        <f>IF($D96=0, " ",(IF(Shrnutí!$E$5&gt;0,SUMIFS(N$11:N$92,$C$11:$C$92,Shrnutí!$E$5,$E$11:$E$92,$E96),IF(Shrnutí!$F$5&gt;0,SUMIFS(N$11:N$92,$V$11:$V$92,Shrnutí!$F$5,$E$11:$E$92,$E96),SUMIFS(N$11:N$92,$F$11:$F$92,"&gt;0",$E$11:$E$92,$E96))))/$D96-(SUMIFS(N$11:N$92,$F$11:$F$92,"&lt;"&amp;Shrnutí!$G$5,$E$11:$E$92,$E96)+SUMIFS(N$11:N$92,$F$11:$F$92,"&gt;"&amp;Shrnutí!$H$5,$E$11:$E$92,$E96)))</f>
        <v>0</v>
      </c>
      <c r="O96" s="98">
        <f>IF($D96=0, " ",(IF(Shrnutí!$E$5&gt;0,SUMIFS(O$11:O$92,$C$11:$C$92,Shrnutí!$E$5,$E$11:$E$92,$E96),IF(Shrnutí!$F$5&gt;0,SUMIFS(O$11:O$92,$V$11:$V$92,Shrnutí!$F$5,$E$11:$E$92,$E96),SUMIFS(O$11:O$92,$F$11:$F$92,"&gt;0",$E$11:$E$92,$E96))))/$D96-(SUMIFS(O$11:O$92,$F$11:$F$92,"&lt;"&amp;Shrnutí!$G$5,$E$11:$E$92,$E96)+SUMIFS(O$11:O$92,$F$11:$F$92,"&gt;"&amp;Shrnutí!$H$5,$E$11:$E$92,$E96)))</f>
        <v>0</v>
      </c>
      <c r="P96" s="98">
        <f>IF($D96=0, " ",(IF(Shrnutí!$E$5&gt;0,SUMIFS(P$11:P$92,$C$11:$C$92,Shrnutí!$E$5,$E$11:$E$92,$E96),IF(Shrnutí!$F$5&gt;0,SUMIFS(P$11:P$92,$V$11:$V$92,Shrnutí!$F$5,$E$11:$E$92,$E96),SUMIFS(P$11:P$92,$F$11:$F$92,"&gt;0",$E$11:$E$92,$E96))))/$D96-(SUMIFS(P$11:P$92,$F$11:$F$92,"&lt;"&amp;Shrnutí!$G$5,$E$11:$E$92,$E96)+SUMIFS(P$11:P$92,$F$11:$F$92,"&gt;"&amp;Shrnutí!$H$5,$E$11:$E$92,$E96)))</f>
        <v>0</v>
      </c>
      <c r="Q96" s="98"/>
      <c r="R96" s="98">
        <f>IF($D96=0, " ",(IF(Shrnutí!$E$5&gt;0,SUMIFS(R$11:R$92,$C$11:$C$92,Shrnutí!$E$5,$E$11:$E$92,$E96),IF(Shrnutí!$F$5&gt;0,SUMIFS(R$11:R$92,$V$11:$V$92,Shrnutí!$F$5,$E$11:$E$92,$E96),SUMIFS(R$11:R$92,$F$11:$F$92,"&gt;0",$E$11:$E$92,$E96))))/$D96-(SUMIFS(R$11:R$92,$F$11:$F$92,"&lt;"&amp;Shrnutí!$G$5,$E$11:$E$92,$E96)+SUMIFS(R$11:R$92,$F$11:$F$92,"&gt;"&amp;Shrnutí!$H$5,$E$11:$E$92,$E96)))</f>
        <v>1</v>
      </c>
      <c r="S96" s="98">
        <f>IF($D96=0, " ",(IF(Shrnutí!$E$5&gt;0,SUMIFS(S$11:S$92,$C$11:$C$92,Shrnutí!$E$5,$E$11:$E$92,$E96),IF(Shrnutí!$F$5&gt;0,SUMIFS(S$11:S$92,$V$11:$V$92,Shrnutí!$F$5,$E$11:$E$92,$E96),SUMIFS(S$11:S$92,$F$11:$F$92,"&gt;0",$E$11:$E$92,$E96))))/$D96-(SUMIFS(S$11:S$92,$F$11:$F$92,"&lt;"&amp;Shrnutí!$G$5,$E$11:$E$92,$E96)+SUMIFS(S$11:S$92,$F$11:$F$92,"&gt;"&amp;Shrnutí!$H$5,$E$11:$E$92,$E96)))</f>
        <v>0.2857142857142857</v>
      </c>
      <c r="T96" s="98">
        <f>IF($D96=0, " ",(IF(Shrnutí!$E$5&gt;0,SUMIFS(T$11:T$92,$C$11:$C$92,Shrnutí!$E$5,$E$11:$E$92,$E96),IF(Shrnutí!$F$5&gt;0,SUMIFS(T$11:T$92,$V$11:$V$92,Shrnutí!$F$5,$E$11:$E$92,$E96),SUMIFS(T$11:T$92,$F$11:$F$92,"&gt;0",$E$11:$E$92,$E96))))/$D96-(SUMIFS(T$11:T$92,$F$11:$F$92,"&lt;"&amp;Shrnutí!$G$5,$E$11:$E$92,$E96)+SUMIFS(T$11:T$92,$F$11:$F$92,"&gt;"&amp;Shrnutí!$H$5,$E$11:$E$92,$E96)))</f>
        <v>0.7142857142857143</v>
      </c>
      <c r="U96" s="98">
        <f>IF($D96=0, " ",(IF(Shrnutí!$E$5&gt;0,SUMIFS(U$11:U$92,$C$11:$C$92,Shrnutí!$E$5,$E$11:$E$92,$E96),IF(Shrnutí!$F$5&gt;0,SUMIFS(U$11:U$92,$V$11:$V$92,Shrnutí!$F$5,$E$11:$E$92,$E96),SUMIFS(U$11:U$92,$F$11:$F$92,"&gt;0",$E$11:$E$92,$E96))))/$D96-(SUMIFS(U$11:U$92,$F$11:$F$92,"&lt;"&amp;Shrnutí!$G$5,$E$11:$E$92,$E96)+SUMIFS(U$11:U$92,$F$11:$F$92,"&gt;"&amp;Shrnutí!$H$5,$E$11:$E$92,$E96)))</f>
        <v>0</v>
      </c>
      <c r="V96" s="167">
        <v>7.5</v>
      </c>
      <c r="W96" s="99">
        <f>IF($D96=0," ",(R96+S96)*V96)</f>
        <v>9.6428571428571423</v>
      </c>
      <c r="X96" s="144">
        <f t="shared" ref="X96:X113" si="29">$E$4/$A$4</f>
        <v>0.53333333333333333</v>
      </c>
    </row>
    <row r="97" spans="1:24">
      <c r="A97" s="11">
        <v>2</v>
      </c>
      <c r="B97" s="12"/>
      <c r="C97" s="12"/>
      <c r="D97" s="12">
        <f>IF(Shrnutí!$E$5&gt;0,COUNTIFS($E$11:$E$92,$E97,$C$11:$C$92,Shrnutí!$E$5,$F$11:$F$92,"&gt;"&amp;0),IF(Shrnutí!$F$5&gt;0,COUNTIFS($E$11:$E$92,$E97,$V$11:$V$92,Shrnutí!$F$5,$F$11:$F$92,"&gt;"&amp;0),COUNTIFS($E$11:$E$92,E97,$F$11:$F$92,"&gt;"&amp;0)-(COUNTIFS($E$11:$E$92,$E97,$D$11:$D$92,"&lt;"&amp;Shrnutí!$G$5,$F$11:$F$92,"&gt;"&amp;0)+COUNTIFS($E$11:$E$92,$E97,$D$11:$D$92,"&gt;"&amp;Shrnutí!$H$5,$F$11:$F$92,"&gt;"&amp;0))))</f>
        <v>0</v>
      </c>
      <c r="E97" s="12">
        <v>41</v>
      </c>
      <c r="F97" s="12" t="s">
        <v>34</v>
      </c>
      <c r="G97" s="100"/>
      <c r="H97" s="100"/>
      <c r="I97" s="100"/>
      <c r="J97" s="100"/>
      <c r="K97" s="100" t="str">
        <f>IF($D97=0, " ",(IF(Shrnutí!$E$5&gt;0,SUMIFS(K$11:K$92,$C$11:$C$92,Shrnutí!$E$5,$E$11:$E$92,$E97),IF(Shrnutí!$F$5&gt;0,SUMIFS(K$11:K$92,$V$11:$V$92,Shrnutí!$F$5,$E$11:$E$92,$E97),SUMIFS(K$11:K$92,$F$11:$F$92,"&gt;0",$E$11:$E$92,$E97))))/$D97-(SUMIFS(K$11:K$92,$F$11:$F$92,"&lt;"&amp;Shrnutí!$G$5,$E$11:$E$92,$E97)+SUMIFS(K$11:K$92,$F$11:$F$92,"&gt;"&amp;Shrnutí!$H$5,$E$11:$E$92,$E97)))</f>
        <v xml:space="preserve"> </v>
      </c>
      <c r="L97" s="100" t="str">
        <f>IF($D97=0, " ",(IF(Shrnutí!$E$5&gt;0,SUMIFS(L$11:L$92,$C$11:$C$92,Shrnutí!$E$5,$E$11:$E$92,$E97),IF(Shrnutí!$F$5&gt;0,SUMIFS(L$11:L$92,$V$11:$V$92,Shrnutí!$F$5,$E$11:$E$92,$E97),SUMIFS(L$11:L$92,$F$11:$F$92,"&gt;0",$E$11:$E$92,$E97))))/$D97-(SUMIFS(L$11:L$92,$F$11:$F$92,"&lt;"&amp;Shrnutí!$G$5,$E$11:$E$92,$E97)+SUMIFS(L$11:L$92,$F$11:$F$92,"&gt;"&amp;Shrnutí!$H$5,$E$11:$E$92,$E97)))</f>
        <v xml:space="preserve"> </v>
      </c>
      <c r="M97" s="100" t="str">
        <f>IF($D97=0, " ",(IF(Shrnutí!$E$5&gt;0,SUMIFS(M$11:M$92,$C$11:$C$92,Shrnutí!$E$5,$E$11:$E$92,$E97),IF(Shrnutí!$F$5&gt;0,SUMIFS(M$11:M$92,$V$11:$V$92,Shrnutí!$F$5,$E$11:$E$92,$E97),SUMIFS(M$11:M$92,$F$11:$F$92,"&gt;0",$E$11:$E$92,$E97))))/$D97-(SUMIFS(M$11:M$92,$F$11:$F$92,"&lt;"&amp;Shrnutí!$G$5,$E$11:$E$92,$E97)+SUMIFS(M$11:M$92,$F$11:$F$92,"&gt;"&amp;Shrnutí!$H$5,$E$11:$E$92,$E97)))</f>
        <v xml:space="preserve"> </v>
      </c>
      <c r="N97" s="100" t="str">
        <f>IF($D97=0, " ",(IF(Shrnutí!$E$5&gt;0,SUMIFS(N$11:N$92,$C$11:$C$92,Shrnutí!$E$5,$E$11:$E$92,$E97),IF(Shrnutí!$F$5&gt;0,SUMIFS(N$11:N$92,$V$11:$V$92,Shrnutí!$F$5,$E$11:$E$92,$E97),SUMIFS(N$11:N$92,$F$11:$F$92,"&gt;0",$E$11:$E$92,$E97))))/$D97-(SUMIFS(N$11:N$92,$F$11:$F$92,"&lt;"&amp;Shrnutí!$G$5,$E$11:$E$92,$E97)+SUMIFS(N$11:N$92,$F$11:$F$92,"&gt;"&amp;Shrnutí!$H$5,$E$11:$E$92,$E97)))</f>
        <v xml:space="preserve"> </v>
      </c>
      <c r="O97" s="100" t="str">
        <f>IF($D97=0, " ",(IF(Shrnutí!$E$5&gt;0,SUMIFS(O$11:O$92,$C$11:$C$92,Shrnutí!$E$5,$E$11:$E$92,$E97),IF(Shrnutí!$F$5&gt;0,SUMIFS(O$11:O$92,$V$11:$V$92,Shrnutí!$F$5,$E$11:$E$92,$E97),SUMIFS(O$11:O$92,$F$11:$F$92,"&gt;0",$E$11:$E$92,$E97))))/$D97-(SUMIFS(O$11:O$92,$F$11:$F$92,"&lt;"&amp;Shrnutí!$G$5,$E$11:$E$92,$E97)+SUMIFS(O$11:O$92,$F$11:$F$92,"&gt;"&amp;Shrnutí!$H$5,$E$11:$E$92,$E97)))</f>
        <v xml:space="preserve"> </v>
      </c>
      <c r="P97" s="100" t="str">
        <f>IF($D97=0, " ",(IF(Shrnutí!$E$5&gt;0,SUMIFS(P$11:P$92,$C$11:$C$92,Shrnutí!$E$5,$E$11:$E$92,$E97),IF(Shrnutí!$F$5&gt;0,SUMIFS(P$11:P$92,$V$11:$V$92,Shrnutí!$F$5,$E$11:$E$92,$E97),SUMIFS(P$11:P$92,$F$11:$F$92,"&gt;0",$E$11:$E$92,$E97))))/$D97-(SUMIFS(P$11:P$92,$F$11:$F$92,"&lt;"&amp;Shrnutí!$G$5,$E$11:$E$92,$E97)+SUMIFS(P$11:P$92,$F$11:$F$92,"&gt;"&amp;Shrnutí!$H$5,$E$11:$E$92,$E97)))</f>
        <v xml:space="preserve"> </v>
      </c>
      <c r="Q97" s="100"/>
      <c r="R97" s="100" t="str">
        <f>IF($D97=0, " ",(IF(Shrnutí!$E$5&gt;0,SUMIFS(R$11:R$92,$C$11:$C$92,Shrnutí!$E$5,$E$11:$E$92,$E97),IF(Shrnutí!$F$5&gt;0,SUMIFS(R$11:R$92,$V$11:$V$92,Shrnutí!$F$5,$E$11:$E$92,$E97),SUMIFS(R$11:R$92,$F$11:$F$92,"&gt;0",$E$11:$E$92,$E97))))/$D97-(SUMIFS(R$11:R$92,$F$11:$F$92,"&lt;"&amp;Shrnutí!$G$5,$E$11:$E$92,$E97)+SUMIFS(R$11:R$92,$F$11:$F$92,"&gt;"&amp;Shrnutí!$H$5,$E$11:$E$92,$E97)))</f>
        <v xml:space="preserve"> </v>
      </c>
      <c r="S97" s="100" t="str">
        <f>IF($D97=0, " ",(IF(Shrnutí!$E$5&gt;0,SUMIFS(S$11:S$92,$C$11:$C$92,Shrnutí!$E$5,$E$11:$E$92,$E97),IF(Shrnutí!$F$5&gt;0,SUMIFS(S$11:S$92,$V$11:$V$92,Shrnutí!$F$5,$E$11:$E$92,$E97),SUMIFS(S$11:S$92,$F$11:$F$92,"&gt;0",$E$11:$E$92,$E97))))/$D97-(SUMIFS(S$11:S$92,$F$11:$F$92,"&lt;"&amp;Shrnutí!$G$5,$E$11:$E$92,$E97)+SUMIFS(S$11:S$92,$F$11:$F$92,"&gt;"&amp;Shrnutí!$H$5,$E$11:$E$92,$E97)))</f>
        <v xml:space="preserve"> </v>
      </c>
      <c r="T97" s="100" t="str">
        <f>IF($D97=0, " ",(IF(Shrnutí!$E$5&gt;0,SUMIFS(T$11:T$92,$C$11:$C$92,Shrnutí!$E$5,$E$11:$E$92,$E97),IF(Shrnutí!$F$5&gt;0,SUMIFS(T$11:T$92,$V$11:$V$92,Shrnutí!$F$5,$E$11:$E$92,$E97),SUMIFS(T$11:T$92,$F$11:$F$92,"&gt;0",$E$11:$E$92,$E97))))/$D97-(SUMIFS(T$11:T$92,$F$11:$F$92,"&lt;"&amp;Shrnutí!$G$5,$E$11:$E$92,$E97)+SUMIFS(T$11:T$92,$F$11:$F$92,"&gt;"&amp;Shrnutí!$H$5,$E$11:$E$92,$E97)))</f>
        <v xml:space="preserve"> </v>
      </c>
      <c r="U97" s="100" t="str">
        <f>IF($D97=0, " ",(IF(Shrnutí!$E$5&gt;0,SUMIFS(U$11:U$92,$C$11:$C$92,Shrnutí!$E$5,$E$11:$E$92,$E97),IF(Shrnutí!$F$5&gt;0,SUMIFS(U$11:U$92,$V$11:$V$92,Shrnutí!$F$5,$E$11:$E$92,$E97),SUMIFS(U$11:U$92,$F$11:$F$92,"&gt;0",$E$11:$E$92,$E97))))/$D97-(SUMIFS(U$11:U$92,$F$11:$F$92,"&lt;"&amp;Shrnutí!$G$5,$E$11:$E$92,$E97)+SUMIFS(U$11:U$92,$F$11:$F$92,"&gt;"&amp;Shrnutí!$H$5,$E$11:$E$92,$E97)))</f>
        <v xml:space="preserve"> </v>
      </c>
      <c r="V97" s="151">
        <v>7.5</v>
      </c>
      <c r="W97" s="59" t="str">
        <f>IF($D97=0," ",(R97+S97)*V97)</f>
        <v xml:space="preserve"> </v>
      </c>
      <c r="X97" s="148">
        <f t="shared" si="29"/>
        <v>0.53333333333333333</v>
      </c>
    </row>
    <row r="98" spans="1:24">
      <c r="A98" s="11">
        <v>3</v>
      </c>
      <c r="B98" s="12"/>
      <c r="C98" s="12"/>
      <c r="D98" s="12">
        <f>IF(Shrnutí!$E$5&gt;0,COUNTIFS($E$11:$E$92,$E98,$C$11:$C$92,Shrnutí!$E$5,$F$11:$F$92,"&gt;"&amp;0),IF(Shrnutí!$F$5&gt;0,COUNTIFS($E$11:$E$92,$E98,$V$11:$V$92,Shrnutí!$F$5,$F$11:$F$92,"&gt;"&amp;0),COUNTIFS($E$11:$E$92,E98,$F$11:$F$92,"&gt;"&amp;0)-(COUNTIFS($E$11:$E$92,$E98,$D$11:$D$92,"&lt;"&amp;Shrnutí!$G$5,$F$11:$F$92,"&gt;"&amp;0)+COUNTIFS($E$11:$E$92,$E98,$D$11:$D$92,"&gt;"&amp;Shrnutí!$H$5,$F$11:$F$92,"&gt;"&amp;0))))</f>
        <v>0</v>
      </c>
      <c r="E98" s="12">
        <v>20</v>
      </c>
      <c r="F98" s="12" t="s">
        <v>35</v>
      </c>
      <c r="G98" s="100"/>
      <c r="H98" s="100"/>
      <c r="I98" s="100"/>
      <c r="J98" s="100"/>
      <c r="K98" s="100" t="str">
        <f>IF($D98=0, " ",(IF(Shrnutí!$E$5&gt;0,SUMIFS(K$11:K$92,$C$11:$C$92,Shrnutí!$E$5,$E$11:$E$92,$E98),IF(Shrnutí!$F$5&gt;0,SUMIFS(K$11:K$92,$V$11:$V$92,Shrnutí!$F$5,$E$11:$E$92,$E98),SUMIFS(K$11:K$92,$F$11:$F$92,"&gt;0",$E$11:$E$92,$E98))))/$D98-(SUMIFS(K$11:K$92,$F$11:$F$92,"&lt;"&amp;Shrnutí!$G$5,$E$11:$E$92,$E98)+SUMIFS(K$11:K$92,$F$11:$F$92,"&gt;"&amp;Shrnutí!$H$5,$E$11:$E$92,$E98)))</f>
        <v xml:space="preserve"> </v>
      </c>
      <c r="L98" s="100" t="str">
        <f>IF($D98=0, " ",(IF(Shrnutí!$E$5&gt;0,SUMIFS(L$11:L$92,$C$11:$C$92,Shrnutí!$E$5,$E$11:$E$92,$E98),IF(Shrnutí!$F$5&gt;0,SUMIFS(L$11:L$92,$V$11:$V$92,Shrnutí!$F$5,$E$11:$E$92,$E98),SUMIFS(L$11:L$92,$F$11:$F$92,"&gt;0",$E$11:$E$92,$E98))))/$D98-(SUMIFS(L$11:L$92,$F$11:$F$92,"&lt;"&amp;Shrnutí!$G$5,$E$11:$E$92,$E98)+SUMIFS(L$11:L$92,$F$11:$F$92,"&gt;"&amp;Shrnutí!$H$5,$E$11:$E$92,$E98)))</f>
        <v xml:space="preserve"> </v>
      </c>
      <c r="M98" s="100" t="str">
        <f>IF($D98=0, " ",(IF(Shrnutí!$E$5&gt;0,SUMIFS(M$11:M$92,$C$11:$C$92,Shrnutí!$E$5,$E$11:$E$92,$E98),IF(Shrnutí!$F$5&gt;0,SUMIFS(M$11:M$92,$V$11:$V$92,Shrnutí!$F$5,$E$11:$E$92,$E98),SUMIFS(M$11:M$92,$F$11:$F$92,"&gt;0",$E$11:$E$92,$E98))))/$D98-(SUMIFS(M$11:M$92,$F$11:$F$92,"&lt;"&amp;Shrnutí!$G$5,$E$11:$E$92,$E98)+SUMIFS(M$11:M$92,$F$11:$F$92,"&gt;"&amp;Shrnutí!$H$5,$E$11:$E$92,$E98)))</f>
        <v xml:space="preserve"> </v>
      </c>
      <c r="N98" s="100" t="str">
        <f>IF($D98=0, " ",(IF(Shrnutí!$E$5&gt;0,SUMIFS(N$11:N$92,$C$11:$C$92,Shrnutí!$E$5,$E$11:$E$92,$E98),IF(Shrnutí!$F$5&gt;0,SUMIFS(N$11:N$92,$V$11:$V$92,Shrnutí!$F$5,$E$11:$E$92,$E98),SUMIFS(N$11:N$92,$F$11:$F$92,"&gt;0",$E$11:$E$92,$E98))))/$D98-(SUMIFS(N$11:N$92,$F$11:$F$92,"&lt;"&amp;Shrnutí!$G$5,$E$11:$E$92,$E98)+SUMIFS(N$11:N$92,$F$11:$F$92,"&gt;"&amp;Shrnutí!$H$5,$E$11:$E$92,$E98)))</f>
        <v xml:space="preserve"> </v>
      </c>
      <c r="O98" s="100" t="str">
        <f>IF($D98=0, " ",(IF(Shrnutí!$E$5&gt;0,SUMIFS(O$11:O$92,$C$11:$C$92,Shrnutí!$E$5,$E$11:$E$92,$E98),IF(Shrnutí!$F$5&gt;0,SUMIFS(O$11:O$92,$V$11:$V$92,Shrnutí!$F$5,$E$11:$E$92,$E98),SUMIFS(O$11:O$92,$F$11:$F$92,"&gt;0",$E$11:$E$92,$E98))))/$D98-(SUMIFS(O$11:O$92,$F$11:$F$92,"&lt;"&amp;Shrnutí!$G$5,$E$11:$E$92,$E98)+SUMIFS(O$11:O$92,$F$11:$F$92,"&gt;"&amp;Shrnutí!$H$5,$E$11:$E$92,$E98)))</f>
        <v xml:space="preserve"> </v>
      </c>
      <c r="P98" s="100" t="str">
        <f>IF($D98=0, " ",(IF(Shrnutí!$E$5&gt;0,SUMIFS(P$11:P$92,$C$11:$C$92,Shrnutí!$E$5,$E$11:$E$92,$E98),IF(Shrnutí!$F$5&gt;0,SUMIFS(P$11:P$92,$V$11:$V$92,Shrnutí!$F$5,$E$11:$E$92,$E98),SUMIFS(P$11:P$92,$F$11:$F$92,"&gt;0",$E$11:$E$92,$E98))))/$D98-(SUMIFS(P$11:P$92,$F$11:$F$92,"&lt;"&amp;Shrnutí!$G$5,$E$11:$E$92,$E98)+SUMIFS(P$11:P$92,$F$11:$F$92,"&gt;"&amp;Shrnutí!$H$5,$E$11:$E$92,$E98)))</f>
        <v xml:space="preserve"> </v>
      </c>
      <c r="Q98" s="100"/>
      <c r="R98" s="100" t="str">
        <f>IF($D98=0, " ",(IF(Shrnutí!$E$5&gt;0,SUMIFS(R$11:R$92,$C$11:$C$92,Shrnutí!$E$5,$E$11:$E$92,$E98),IF(Shrnutí!$F$5&gt;0,SUMIFS(R$11:R$92,$V$11:$V$92,Shrnutí!$F$5,$E$11:$E$92,$E98),SUMIFS(R$11:R$92,$F$11:$F$92,"&gt;0",$E$11:$E$92,$E98))))/$D98-(SUMIFS(R$11:R$92,$F$11:$F$92,"&lt;"&amp;Shrnutí!$G$5,$E$11:$E$92,$E98)+SUMIFS(R$11:R$92,$F$11:$F$92,"&gt;"&amp;Shrnutí!$H$5,$E$11:$E$92,$E98)))</f>
        <v xml:space="preserve"> </v>
      </c>
      <c r="S98" s="100" t="str">
        <f>IF($D98=0, " ",(IF(Shrnutí!$E$5&gt;0,SUMIFS(S$11:S$92,$C$11:$C$92,Shrnutí!$E$5,$E$11:$E$92,$E98),IF(Shrnutí!$F$5&gt;0,SUMIFS(S$11:S$92,$V$11:$V$92,Shrnutí!$F$5,$E$11:$E$92,$E98),SUMIFS(S$11:S$92,$F$11:$F$92,"&gt;0",$E$11:$E$92,$E98))))/$D98-(SUMIFS(S$11:S$92,$F$11:$F$92,"&lt;"&amp;Shrnutí!$G$5,$E$11:$E$92,$E98)+SUMIFS(S$11:S$92,$F$11:$F$92,"&gt;"&amp;Shrnutí!$H$5,$E$11:$E$92,$E98)))</f>
        <v xml:space="preserve"> </v>
      </c>
      <c r="T98" s="100" t="str">
        <f>IF($D98=0, " ",(IF(Shrnutí!$E$5&gt;0,SUMIFS(T$11:T$92,$C$11:$C$92,Shrnutí!$E$5,$E$11:$E$92,$E98),IF(Shrnutí!$F$5&gt;0,SUMIFS(T$11:T$92,$V$11:$V$92,Shrnutí!$F$5,$E$11:$E$92,$E98),SUMIFS(T$11:T$92,$F$11:$F$92,"&gt;0",$E$11:$E$92,$E98))))/$D98-(SUMIFS(T$11:T$92,$F$11:$F$92,"&lt;"&amp;Shrnutí!$G$5,$E$11:$E$92,$E98)+SUMIFS(T$11:T$92,$F$11:$F$92,"&gt;"&amp;Shrnutí!$H$5,$E$11:$E$92,$E98)))</f>
        <v xml:space="preserve"> </v>
      </c>
      <c r="U98" s="100" t="str">
        <f>IF($D98=0, " ",(IF(Shrnutí!$E$5&gt;0,SUMIFS(U$11:U$92,$C$11:$C$92,Shrnutí!$E$5,$E$11:$E$92,$E98),IF(Shrnutí!$F$5&gt;0,SUMIFS(U$11:U$92,$V$11:$V$92,Shrnutí!$F$5,$E$11:$E$92,$E98),SUMIFS(U$11:U$92,$F$11:$F$92,"&gt;0",$E$11:$E$92,$E98))))/$D98-(SUMIFS(U$11:U$92,$F$11:$F$92,"&lt;"&amp;Shrnutí!$G$5,$E$11:$E$92,$E98)+SUMIFS(U$11:U$92,$F$11:$F$92,"&gt;"&amp;Shrnutí!$H$5,$E$11:$E$92,$E98)))</f>
        <v xml:space="preserve"> </v>
      </c>
      <c r="V98" s="151">
        <v>7.5</v>
      </c>
      <c r="W98" s="59" t="str">
        <f t="shared" ref="W98:W113" si="30">IF($D98=0," ",(R98+S98)*V98)</f>
        <v xml:space="preserve"> </v>
      </c>
      <c r="X98" s="148">
        <f t="shared" si="29"/>
        <v>0.53333333333333333</v>
      </c>
    </row>
    <row r="99" spans="1:24">
      <c r="A99" s="11">
        <v>4</v>
      </c>
      <c r="B99" s="12"/>
      <c r="C99" s="12"/>
      <c r="D99" s="12">
        <f>IF(Shrnutí!$E$5&gt;0,COUNTIFS($E$11:$E$92,$E99,$C$11:$C$92,Shrnutí!$E$5,$F$11:$F$92,"&gt;"&amp;0),IF(Shrnutí!$F$5&gt;0,COUNTIFS($E$11:$E$92,$E99,$V$11:$V$92,Shrnutí!$F$5,$F$11:$F$92,"&gt;"&amp;0),COUNTIFS($E$11:$E$92,E99,$F$11:$F$92,"&gt;"&amp;0)-(COUNTIFS($E$11:$E$92,$E99,$D$11:$D$92,"&lt;"&amp;Shrnutí!$G$5,$F$11:$F$92,"&gt;"&amp;0)+COUNTIFS($E$11:$E$92,$E99,$D$11:$D$92,"&gt;"&amp;Shrnutí!$H$5,$F$11:$F$92,"&gt;"&amp;0))))</f>
        <v>0</v>
      </c>
      <c r="E99" s="12">
        <v>33</v>
      </c>
      <c r="F99" s="12" t="s">
        <v>36</v>
      </c>
      <c r="G99" s="100"/>
      <c r="H99" s="100"/>
      <c r="I99" s="100"/>
      <c r="J99" s="100"/>
      <c r="K99" s="100" t="str">
        <f>IF($D99=0, " ",(IF(Shrnutí!$E$5&gt;0,SUMIFS(K$11:K$92,$C$11:$C$92,Shrnutí!$E$5,$E$11:$E$92,$E99),IF(Shrnutí!$F$5&gt;0,SUMIFS(K$11:K$92,$V$11:$V$92,Shrnutí!$F$5,$E$11:$E$92,$E99),SUMIFS(K$11:K$92,$F$11:$F$92,"&gt;0",$E$11:$E$92,$E99))))/$D99-(SUMIFS(K$11:K$92,$F$11:$F$92,"&lt;"&amp;Shrnutí!$G$5,$E$11:$E$92,$E99)+SUMIFS(K$11:K$92,$F$11:$F$92,"&gt;"&amp;Shrnutí!$H$5,$E$11:$E$92,$E99)))</f>
        <v xml:space="preserve"> </v>
      </c>
      <c r="L99" s="100" t="str">
        <f>IF($D99=0, " ",(IF(Shrnutí!$E$5&gt;0,SUMIFS(L$11:L$92,$C$11:$C$92,Shrnutí!$E$5,$E$11:$E$92,$E99),IF(Shrnutí!$F$5&gt;0,SUMIFS(L$11:L$92,$V$11:$V$92,Shrnutí!$F$5,$E$11:$E$92,$E99),SUMIFS(L$11:L$92,$F$11:$F$92,"&gt;0",$E$11:$E$92,$E99))))/$D99-(SUMIFS(L$11:L$92,$F$11:$F$92,"&lt;"&amp;Shrnutí!$G$5,$E$11:$E$92,$E99)+SUMIFS(L$11:L$92,$F$11:$F$92,"&gt;"&amp;Shrnutí!$H$5,$E$11:$E$92,$E99)))</f>
        <v xml:space="preserve"> </v>
      </c>
      <c r="M99" s="100" t="str">
        <f>IF($D99=0, " ",(IF(Shrnutí!$E$5&gt;0,SUMIFS(M$11:M$92,$C$11:$C$92,Shrnutí!$E$5,$E$11:$E$92,$E99),IF(Shrnutí!$F$5&gt;0,SUMIFS(M$11:M$92,$V$11:$V$92,Shrnutí!$F$5,$E$11:$E$92,$E99),SUMIFS(M$11:M$92,$F$11:$F$92,"&gt;0",$E$11:$E$92,$E99))))/$D99-(SUMIFS(M$11:M$92,$F$11:$F$92,"&lt;"&amp;Shrnutí!$G$5,$E$11:$E$92,$E99)+SUMIFS(M$11:M$92,$F$11:$F$92,"&gt;"&amp;Shrnutí!$H$5,$E$11:$E$92,$E99)))</f>
        <v xml:space="preserve"> </v>
      </c>
      <c r="N99" s="100" t="str">
        <f>IF($D99=0, " ",(IF(Shrnutí!$E$5&gt;0,SUMIFS(N$11:N$92,$C$11:$C$92,Shrnutí!$E$5,$E$11:$E$92,$E99),IF(Shrnutí!$F$5&gt;0,SUMIFS(N$11:N$92,$V$11:$V$92,Shrnutí!$F$5,$E$11:$E$92,$E99),SUMIFS(N$11:N$92,$F$11:$F$92,"&gt;0",$E$11:$E$92,$E99))))/$D99-(SUMIFS(N$11:N$92,$F$11:$F$92,"&lt;"&amp;Shrnutí!$G$5,$E$11:$E$92,$E99)+SUMIFS(N$11:N$92,$F$11:$F$92,"&gt;"&amp;Shrnutí!$H$5,$E$11:$E$92,$E99)))</f>
        <v xml:space="preserve"> </v>
      </c>
      <c r="O99" s="100" t="str">
        <f>IF($D99=0, " ",(IF(Shrnutí!$E$5&gt;0,SUMIFS(O$11:O$92,$C$11:$C$92,Shrnutí!$E$5,$E$11:$E$92,$E99),IF(Shrnutí!$F$5&gt;0,SUMIFS(O$11:O$92,$V$11:$V$92,Shrnutí!$F$5,$E$11:$E$92,$E99),SUMIFS(O$11:O$92,$F$11:$F$92,"&gt;0",$E$11:$E$92,$E99))))/$D99-(SUMIFS(O$11:O$92,$F$11:$F$92,"&lt;"&amp;Shrnutí!$G$5,$E$11:$E$92,$E99)+SUMIFS(O$11:O$92,$F$11:$F$92,"&gt;"&amp;Shrnutí!$H$5,$E$11:$E$92,$E99)))</f>
        <v xml:space="preserve"> </v>
      </c>
      <c r="P99" s="100" t="str">
        <f>IF($D99=0, " ",(IF(Shrnutí!$E$5&gt;0,SUMIFS(P$11:P$92,$C$11:$C$92,Shrnutí!$E$5,$E$11:$E$92,$E99),IF(Shrnutí!$F$5&gt;0,SUMIFS(P$11:P$92,$V$11:$V$92,Shrnutí!$F$5,$E$11:$E$92,$E99),SUMIFS(P$11:P$92,$F$11:$F$92,"&gt;0",$E$11:$E$92,$E99))))/$D99-(SUMIFS(P$11:P$92,$F$11:$F$92,"&lt;"&amp;Shrnutí!$G$5,$E$11:$E$92,$E99)+SUMIFS(P$11:P$92,$F$11:$F$92,"&gt;"&amp;Shrnutí!$H$5,$E$11:$E$92,$E99)))</f>
        <v xml:space="preserve"> </v>
      </c>
      <c r="Q99" s="100"/>
      <c r="R99" s="100" t="str">
        <f>IF($D99=0, " ",(IF(Shrnutí!$E$5&gt;0,SUMIFS(R$11:R$92,$C$11:$C$92,Shrnutí!$E$5,$E$11:$E$92,$E99),IF(Shrnutí!$F$5&gt;0,SUMIFS(R$11:R$92,$V$11:$V$92,Shrnutí!$F$5,$E$11:$E$92,$E99),SUMIFS(R$11:R$92,$F$11:$F$92,"&gt;0",$E$11:$E$92,$E99))))/$D99-(SUMIFS(R$11:R$92,$F$11:$F$92,"&lt;"&amp;Shrnutí!$G$5,$E$11:$E$92,$E99)+SUMIFS(R$11:R$92,$F$11:$F$92,"&gt;"&amp;Shrnutí!$H$5,$E$11:$E$92,$E99)))</f>
        <v xml:space="preserve"> </v>
      </c>
      <c r="S99" s="100" t="str">
        <f>IF($D99=0, " ",(IF(Shrnutí!$E$5&gt;0,SUMIFS(S$11:S$92,$C$11:$C$92,Shrnutí!$E$5,$E$11:$E$92,$E99),IF(Shrnutí!$F$5&gt;0,SUMIFS(S$11:S$92,$V$11:$V$92,Shrnutí!$F$5,$E$11:$E$92,$E99),SUMIFS(S$11:S$92,$F$11:$F$92,"&gt;0",$E$11:$E$92,$E99))))/$D99-(SUMIFS(S$11:S$92,$F$11:$F$92,"&lt;"&amp;Shrnutí!$G$5,$E$11:$E$92,$E99)+SUMIFS(S$11:S$92,$F$11:$F$92,"&gt;"&amp;Shrnutí!$H$5,$E$11:$E$92,$E99)))</f>
        <v xml:space="preserve"> </v>
      </c>
      <c r="T99" s="100" t="str">
        <f>IF($D99=0, " ",(IF(Shrnutí!$E$5&gt;0,SUMIFS(T$11:T$92,$C$11:$C$92,Shrnutí!$E$5,$E$11:$E$92,$E99),IF(Shrnutí!$F$5&gt;0,SUMIFS(T$11:T$92,$V$11:$V$92,Shrnutí!$F$5,$E$11:$E$92,$E99),SUMIFS(T$11:T$92,$F$11:$F$92,"&gt;0",$E$11:$E$92,$E99))))/$D99-(SUMIFS(T$11:T$92,$F$11:$F$92,"&lt;"&amp;Shrnutí!$G$5,$E$11:$E$92,$E99)+SUMIFS(T$11:T$92,$F$11:$F$92,"&gt;"&amp;Shrnutí!$H$5,$E$11:$E$92,$E99)))</f>
        <v xml:space="preserve"> </v>
      </c>
      <c r="U99" s="100" t="str">
        <f>IF($D99=0, " ",(IF(Shrnutí!$E$5&gt;0,SUMIFS(U$11:U$92,$C$11:$C$92,Shrnutí!$E$5,$E$11:$E$92,$E99),IF(Shrnutí!$F$5&gt;0,SUMIFS(U$11:U$92,$V$11:$V$92,Shrnutí!$F$5,$E$11:$E$92,$E99),SUMIFS(U$11:U$92,$F$11:$F$92,"&gt;0",$E$11:$E$92,$E99))))/$D99-(SUMIFS(U$11:U$92,$F$11:$F$92,"&lt;"&amp;Shrnutí!$G$5,$E$11:$E$92,$E99)+SUMIFS(U$11:U$92,$F$11:$F$92,"&gt;"&amp;Shrnutí!$H$5,$E$11:$E$92,$E99)))</f>
        <v xml:space="preserve"> </v>
      </c>
      <c r="V99" s="151">
        <v>7.5</v>
      </c>
      <c r="W99" s="59" t="str">
        <f t="shared" si="30"/>
        <v xml:space="preserve"> </v>
      </c>
      <c r="X99" s="148">
        <f t="shared" si="29"/>
        <v>0.53333333333333333</v>
      </c>
    </row>
    <row r="100" spans="1:24">
      <c r="A100" s="11">
        <v>5</v>
      </c>
      <c r="B100" s="12"/>
      <c r="C100" s="12"/>
      <c r="D100" s="12">
        <f>IF(Shrnutí!$E$5&gt;0,COUNTIFS($E$11:$E$92,$E100,$C$11:$C$92,Shrnutí!$E$5,$F$11:$F$92,"&gt;"&amp;0),IF(Shrnutí!$F$5&gt;0,COUNTIFS($E$11:$E$92,$E100,$V$11:$V$92,Shrnutí!$F$5,$F$11:$F$92,"&gt;"&amp;0),COUNTIFS($E$11:$E$92,E100,$F$11:$F$92,"&gt;"&amp;0)-(COUNTIFS($E$11:$E$92,$E100,$D$11:$D$92,"&lt;"&amp;Shrnutí!$G$5,$F$11:$F$92,"&gt;"&amp;0)+COUNTIFS($E$11:$E$92,$E100,$D$11:$D$92,"&gt;"&amp;Shrnutí!$H$5,$F$11:$F$92,"&gt;"&amp;0))))</f>
        <v>0</v>
      </c>
      <c r="E100" s="12">
        <v>6</v>
      </c>
      <c r="F100" s="12" t="s">
        <v>16</v>
      </c>
      <c r="G100" s="100"/>
      <c r="H100" s="100"/>
      <c r="I100" s="100"/>
      <c r="J100" s="100"/>
      <c r="K100" s="100" t="str">
        <f>IF($D100=0, " ",(IF(Shrnutí!$E$5&gt;0,SUMIFS(K$11:K$92,$C$11:$C$92,Shrnutí!$E$5,$E$11:$E$92,$E100),IF(Shrnutí!$F$5&gt;0,SUMIFS(K$11:K$92,$V$11:$V$92,Shrnutí!$F$5,$E$11:$E$92,$E100),SUMIFS(K$11:K$92,$F$11:$F$92,"&gt;0",$E$11:$E$92,$E100))))/$D100-(SUMIFS(K$11:K$92,$F$11:$F$92,"&lt;"&amp;Shrnutí!$G$5,$E$11:$E$92,$E100)+SUMIFS(K$11:K$92,$F$11:$F$92,"&gt;"&amp;Shrnutí!$H$5,$E$11:$E$92,$E100)))</f>
        <v xml:space="preserve"> </v>
      </c>
      <c r="L100" s="100" t="str">
        <f>IF($D100=0, " ",(IF(Shrnutí!$E$5&gt;0,SUMIFS(L$11:L$92,$C$11:$C$92,Shrnutí!$E$5,$E$11:$E$92,$E100),IF(Shrnutí!$F$5&gt;0,SUMIFS(L$11:L$92,$V$11:$V$92,Shrnutí!$F$5,$E$11:$E$92,$E100),SUMIFS(L$11:L$92,$F$11:$F$92,"&gt;0",$E$11:$E$92,$E100))))/$D100-(SUMIFS(L$11:L$92,$F$11:$F$92,"&lt;"&amp;Shrnutí!$G$5,$E$11:$E$92,$E100)+SUMIFS(L$11:L$92,$F$11:$F$92,"&gt;"&amp;Shrnutí!$H$5,$E$11:$E$92,$E100)))</f>
        <v xml:space="preserve"> </v>
      </c>
      <c r="M100" s="100" t="str">
        <f>IF($D100=0, " ",(IF(Shrnutí!$E$5&gt;0,SUMIFS(M$11:M$92,$C$11:$C$92,Shrnutí!$E$5,$E$11:$E$92,$E100),IF(Shrnutí!$F$5&gt;0,SUMIFS(M$11:M$92,$V$11:$V$92,Shrnutí!$F$5,$E$11:$E$92,$E100),SUMIFS(M$11:M$92,$F$11:$F$92,"&gt;0",$E$11:$E$92,$E100))))/$D100-(SUMIFS(M$11:M$92,$F$11:$F$92,"&lt;"&amp;Shrnutí!$G$5,$E$11:$E$92,$E100)+SUMIFS(M$11:M$92,$F$11:$F$92,"&gt;"&amp;Shrnutí!$H$5,$E$11:$E$92,$E100)))</f>
        <v xml:space="preserve"> </v>
      </c>
      <c r="N100" s="100" t="str">
        <f>IF($D100=0, " ",(IF(Shrnutí!$E$5&gt;0,SUMIFS(N$11:N$92,$C$11:$C$92,Shrnutí!$E$5,$E$11:$E$92,$E100),IF(Shrnutí!$F$5&gt;0,SUMIFS(N$11:N$92,$V$11:$V$92,Shrnutí!$F$5,$E$11:$E$92,$E100),SUMIFS(N$11:N$92,$F$11:$F$92,"&gt;0",$E$11:$E$92,$E100))))/$D100-(SUMIFS(N$11:N$92,$F$11:$F$92,"&lt;"&amp;Shrnutí!$G$5,$E$11:$E$92,$E100)+SUMIFS(N$11:N$92,$F$11:$F$92,"&gt;"&amp;Shrnutí!$H$5,$E$11:$E$92,$E100)))</f>
        <v xml:space="preserve"> </v>
      </c>
      <c r="O100" s="100" t="str">
        <f>IF($D100=0, " ",(IF(Shrnutí!$E$5&gt;0,SUMIFS(O$11:O$92,$C$11:$C$92,Shrnutí!$E$5,$E$11:$E$92,$E100),IF(Shrnutí!$F$5&gt;0,SUMIFS(O$11:O$92,$V$11:$V$92,Shrnutí!$F$5,$E$11:$E$92,$E100),SUMIFS(O$11:O$92,$F$11:$F$92,"&gt;0",$E$11:$E$92,$E100))))/$D100-(SUMIFS(O$11:O$92,$F$11:$F$92,"&lt;"&amp;Shrnutí!$G$5,$E$11:$E$92,$E100)+SUMIFS(O$11:O$92,$F$11:$F$92,"&gt;"&amp;Shrnutí!$H$5,$E$11:$E$92,$E100)))</f>
        <v xml:space="preserve"> </v>
      </c>
      <c r="P100" s="100" t="str">
        <f>IF($D100=0, " ",(IF(Shrnutí!$E$5&gt;0,SUMIFS(P$11:P$92,$C$11:$C$92,Shrnutí!$E$5,$E$11:$E$92,$E100),IF(Shrnutí!$F$5&gt;0,SUMIFS(P$11:P$92,$V$11:$V$92,Shrnutí!$F$5,$E$11:$E$92,$E100),SUMIFS(P$11:P$92,$F$11:$F$92,"&gt;0",$E$11:$E$92,$E100))))/$D100-(SUMIFS(P$11:P$92,$F$11:$F$92,"&lt;"&amp;Shrnutí!$G$5,$E$11:$E$92,$E100)+SUMIFS(P$11:P$92,$F$11:$F$92,"&gt;"&amp;Shrnutí!$H$5,$E$11:$E$92,$E100)))</f>
        <v xml:space="preserve"> </v>
      </c>
      <c r="Q100" s="100"/>
      <c r="R100" s="100" t="str">
        <f>IF($D100=0, " ",(IF(Shrnutí!$E$5&gt;0,SUMIFS(R$11:R$92,$C$11:$C$92,Shrnutí!$E$5,$E$11:$E$92,$E100),IF(Shrnutí!$F$5&gt;0,SUMIFS(R$11:R$92,$V$11:$V$92,Shrnutí!$F$5,$E$11:$E$92,$E100),SUMIFS(R$11:R$92,$F$11:$F$92,"&gt;0",$E$11:$E$92,$E100))))/$D100-(SUMIFS(R$11:R$92,$F$11:$F$92,"&lt;"&amp;Shrnutí!$G$5,$E$11:$E$92,$E100)+SUMIFS(R$11:R$92,$F$11:$F$92,"&gt;"&amp;Shrnutí!$H$5,$E$11:$E$92,$E100)))</f>
        <v xml:space="preserve"> </v>
      </c>
      <c r="S100" s="100" t="str">
        <f>IF($D100=0, " ",(IF(Shrnutí!$E$5&gt;0,SUMIFS(S$11:S$92,$C$11:$C$92,Shrnutí!$E$5,$E$11:$E$92,$E100),IF(Shrnutí!$F$5&gt;0,SUMIFS(S$11:S$92,$V$11:$V$92,Shrnutí!$F$5,$E$11:$E$92,$E100),SUMIFS(S$11:S$92,$F$11:$F$92,"&gt;0",$E$11:$E$92,$E100))))/$D100-(SUMIFS(S$11:S$92,$F$11:$F$92,"&lt;"&amp;Shrnutí!$G$5,$E$11:$E$92,$E100)+SUMIFS(S$11:S$92,$F$11:$F$92,"&gt;"&amp;Shrnutí!$H$5,$E$11:$E$92,$E100)))</f>
        <v xml:space="preserve"> </v>
      </c>
      <c r="T100" s="100" t="str">
        <f>IF($D100=0, " ",(IF(Shrnutí!$E$5&gt;0,SUMIFS(T$11:T$92,$C$11:$C$92,Shrnutí!$E$5,$E$11:$E$92,$E100),IF(Shrnutí!$F$5&gt;0,SUMIFS(T$11:T$92,$V$11:$V$92,Shrnutí!$F$5,$E$11:$E$92,$E100),SUMIFS(T$11:T$92,$F$11:$F$92,"&gt;0",$E$11:$E$92,$E100))))/$D100-(SUMIFS(T$11:T$92,$F$11:$F$92,"&lt;"&amp;Shrnutí!$G$5,$E$11:$E$92,$E100)+SUMIFS(T$11:T$92,$F$11:$F$92,"&gt;"&amp;Shrnutí!$H$5,$E$11:$E$92,$E100)))</f>
        <v xml:space="preserve"> </v>
      </c>
      <c r="U100" s="100" t="str">
        <f>IF($D100=0, " ",(IF(Shrnutí!$E$5&gt;0,SUMIFS(U$11:U$92,$C$11:$C$92,Shrnutí!$E$5,$E$11:$E$92,$E100),IF(Shrnutí!$F$5&gt;0,SUMIFS(U$11:U$92,$V$11:$V$92,Shrnutí!$F$5,$E$11:$E$92,$E100),SUMIFS(U$11:U$92,$F$11:$F$92,"&gt;0",$E$11:$E$92,$E100))))/$D100-(SUMIFS(U$11:U$92,$F$11:$F$92,"&lt;"&amp;Shrnutí!$G$5,$E$11:$E$92,$E100)+SUMIFS(U$11:U$92,$F$11:$F$92,"&gt;"&amp;Shrnutí!$H$5,$E$11:$E$92,$E100)))</f>
        <v xml:space="preserve"> </v>
      </c>
      <c r="V100" s="151">
        <v>7.5</v>
      </c>
      <c r="W100" s="59" t="str">
        <f t="shared" si="30"/>
        <v xml:space="preserve"> </v>
      </c>
      <c r="X100" s="148">
        <f t="shared" si="29"/>
        <v>0.53333333333333333</v>
      </c>
    </row>
    <row r="101" spans="1:24">
      <c r="A101" s="11">
        <v>6</v>
      </c>
      <c r="B101" s="12"/>
      <c r="C101" s="12"/>
      <c r="D101" s="12">
        <f>IF(Shrnutí!$E$5&gt;0,COUNTIFS($E$11:$E$92,$E101,$C$11:$C$92,Shrnutí!$E$5,$F$11:$F$92,"&gt;"&amp;0),IF(Shrnutí!$F$5&gt;0,COUNTIFS($E$11:$E$92,$E101,$V$11:$V$92,Shrnutí!$F$5,$F$11:$F$92,"&gt;"&amp;0),COUNTIFS($E$11:$E$92,E101,$F$11:$F$92,"&gt;"&amp;0)-(COUNTIFS($E$11:$E$92,$E101,$D$11:$D$92,"&lt;"&amp;Shrnutí!$G$5,$F$11:$F$92,"&gt;"&amp;0)+COUNTIFS($E$11:$E$92,$E101,$D$11:$D$92,"&gt;"&amp;Shrnutí!$H$5,$F$11:$F$92,"&gt;"&amp;0))))</f>
        <v>0</v>
      </c>
      <c r="E101" s="12"/>
      <c r="F101" s="12"/>
      <c r="G101" s="100"/>
      <c r="H101" s="100"/>
      <c r="I101" s="100"/>
      <c r="J101" s="100"/>
      <c r="K101" s="100" t="str">
        <f>IF($D101=0, " ",(IF(Shrnutí!$E$5&gt;0,SUMIFS(K$11:K$92,$C$11:$C$92,Shrnutí!$E$5,$E$11:$E$92,$E101),IF(Shrnutí!$F$5&gt;0,SUMIFS(K$11:K$92,$V$11:$V$92,Shrnutí!$F$5,$E$11:$E$92,$E101),SUMIFS(K$11:K$92,$F$11:$F$92,"&gt;0",$E$11:$E$92,$E101))))/$D101-(SUMIFS(K$11:K$92,$F$11:$F$92,"&lt;"&amp;Shrnutí!$G$5,$E$11:$E$92,$E101)+SUMIFS(K$11:K$92,$F$11:$F$92,"&gt;"&amp;Shrnutí!$H$5,$E$11:$E$92,$E101)))</f>
        <v xml:space="preserve"> </v>
      </c>
      <c r="L101" s="100" t="str">
        <f>IF($D101=0, " ",(IF(Shrnutí!$E$5&gt;0,SUMIFS(L$11:L$92,$C$11:$C$92,Shrnutí!$E$5,$E$11:$E$92,$E101),IF(Shrnutí!$F$5&gt;0,SUMIFS(L$11:L$92,$V$11:$V$92,Shrnutí!$F$5,$E$11:$E$92,$E101),SUMIFS(L$11:L$92,$F$11:$F$92,"&gt;0",$E$11:$E$92,$E101))))/$D101-(SUMIFS(L$11:L$92,$F$11:$F$92,"&lt;"&amp;Shrnutí!$G$5,$E$11:$E$92,$E101)+SUMIFS(L$11:L$92,$F$11:$F$92,"&gt;"&amp;Shrnutí!$H$5,$E$11:$E$92,$E101)))</f>
        <v xml:space="preserve"> </v>
      </c>
      <c r="M101" s="100" t="str">
        <f>IF($D101=0, " ",(IF(Shrnutí!$E$5&gt;0,SUMIFS(M$11:M$92,$C$11:$C$92,Shrnutí!$E$5,$E$11:$E$92,$E101),IF(Shrnutí!$F$5&gt;0,SUMIFS(M$11:M$92,$V$11:$V$92,Shrnutí!$F$5,$E$11:$E$92,$E101),SUMIFS(M$11:M$92,$F$11:$F$92,"&gt;0",$E$11:$E$92,$E101))))/$D101-(SUMIFS(M$11:M$92,$F$11:$F$92,"&lt;"&amp;Shrnutí!$G$5,$E$11:$E$92,$E101)+SUMIFS(M$11:M$92,$F$11:$F$92,"&gt;"&amp;Shrnutí!$H$5,$E$11:$E$92,$E101)))</f>
        <v xml:space="preserve"> </v>
      </c>
      <c r="N101" s="100" t="str">
        <f>IF($D101=0, " ",(IF(Shrnutí!$E$5&gt;0,SUMIFS(N$11:N$92,$C$11:$C$92,Shrnutí!$E$5,$E$11:$E$92,$E101),IF(Shrnutí!$F$5&gt;0,SUMIFS(N$11:N$92,$V$11:$V$92,Shrnutí!$F$5,$E$11:$E$92,$E101),SUMIFS(N$11:N$92,$F$11:$F$92,"&gt;0",$E$11:$E$92,$E101))))/$D101-(SUMIFS(N$11:N$92,$F$11:$F$92,"&lt;"&amp;Shrnutí!$G$5,$E$11:$E$92,$E101)+SUMIFS(N$11:N$92,$F$11:$F$92,"&gt;"&amp;Shrnutí!$H$5,$E$11:$E$92,$E101)))</f>
        <v xml:space="preserve"> </v>
      </c>
      <c r="O101" s="100" t="str">
        <f>IF($D101=0, " ",(IF(Shrnutí!$E$5&gt;0,SUMIFS(O$11:O$92,$C$11:$C$92,Shrnutí!$E$5,$E$11:$E$92,$E101),IF(Shrnutí!$F$5&gt;0,SUMIFS(O$11:O$92,$V$11:$V$92,Shrnutí!$F$5,$E$11:$E$92,$E101),SUMIFS(O$11:O$92,$F$11:$F$92,"&gt;0",$E$11:$E$92,$E101))))/$D101-(SUMIFS(O$11:O$92,$F$11:$F$92,"&lt;"&amp;Shrnutí!$G$5,$E$11:$E$92,$E101)+SUMIFS(O$11:O$92,$F$11:$F$92,"&gt;"&amp;Shrnutí!$H$5,$E$11:$E$92,$E101)))</f>
        <v xml:space="preserve"> </v>
      </c>
      <c r="P101" s="100" t="str">
        <f>IF($D101=0, " ",(IF(Shrnutí!$E$5&gt;0,SUMIFS(P$11:P$92,$C$11:$C$92,Shrnutí!$E$5,$E$11:$E$92,$E101),IF(Shrnutí!$F$5&gt;0,SUMIFS(P$11:P$92,$V$11:$V$92,Shrnutí!$F$5,$E$11:$E$92,$E101),SUMIFS(P$11:P$92,$F$11:$F$92,"&gt;0",$E$11:$E$92,$E101))))/$D101-(SUMIFS(P$11:P$92,$F$11:$F$92,"&lt;"&amp;Shrnutí!$G$5,$E$11:$E$92,$E101)+SUMIFS(P$11:P$92,$F$11:$F$92,"&gt;"&amp;Shrnutí!$H$5,$E$11:$E$92,$E101)))</f>
        <v xml:space="preserve"> </v>
      </c>
      <c r="Q101" s="100"/>
      <c r="R101" s="100" t="str">
        <f>IF($D101=0, " ",(IF(Shrnutí!$E$5&gt;0,SUMIFS(R$11:R$92,$C$11:$C$92,Shrnutí!$E$5,$E$11:$E$92,$E101),IF(Shrnutí!$F$5&gt;0,SUMIFS(R$11:R$92,$V$11:$V$92,Shrnutí!$F$5,$E$11:$E$92,$E101),SUMIFS(R$11:R$92,$F$11:$F$92,"&gt;0",$E$11:$E$92,$E101))))/$D101-(SUMIFS(R$11:R$92,$F$11:$F$92,"&lt;"&amp;Shrnutí!$G$5,$E$11:$E$92,$E101)+SUMIFS(R$11:R$92,$F$11:$F$92,"&gt;"&amp;Shrnutí!$H$5,$E$11:$E$92,$E101)))</f>
        <v xml:space="preserve"> </v>
      </c>
      <c r="S101" s="100" t="str">
        <f>IF($D101=0, " ",(IF(Shrnutí!$E$5&gt;0,SUMIFS(S$11:S$92,$C$11:$C$92,Shrnutí!$E$5,$E$11:$E$92,$E101),IF(Shrnutí!$F$5&gt;0,SUMIFS(S$11:S$92,$V$11:$V$92,Shrnutí!$F$5,$E$11:$E$92,$E101),SUMIFS(S$11:S$92,$F$11:$F$92,"&gt;0",$E$11:$E$92,$E101))))/$D101-(SUMIFS(S$11:S$92,$F$11:$F$92,"&lt;"&amp;Shrnutí!$G$5,$E$11:$E$92,$E101)+SUMIFS(S$11:S$92,$F$11:$F$92,"&gt;"&amp;Shrnutí!$H$5,$E$11:$E$92,$E101)))</f>
        <v xml:space="preserve"> </v>
      </c>
      <c r="T101" s="100" t="str">
        <f>IF($D101=0, " ",(IF(Shrnutí!$E$5&gt;0,SUMIFS(T$11:T$92,$C$11:$C$92,Shrnutí!$E$5,$E$11:$E$92,$E101),IF(Shrnutí!$F$5&gt;0,SUMIFS(T$11:T$92,$V$11:$V$92,Shrnutí!$F$5,$E$11:$E$92,$E101),SUMIFS(T$11:T$92,$F$11:$F$92,"&gt;0",$E$11:$E$92,$E101))))/$D101-(SUMIFS(T$11:T$92,$F$11:$F$92,"&lt;"&amp;Shrnutí!$G$5,$E$11:$E$92,$E101)+SUMIFS(T$11:T$92,$F$11:$F$92,"&gt;"&amp;Shrnutí!$H$5,$E$11:$E$92,$E101)))</f>
        <v xml:space="preserve"> </v>
      </c>
      <c r="U101" s="100" t="str">
        <f>IF($D101=0, " ",(IF(Shrnutí!$E$5&gt;0,SUMIFS(U$11:U$92,$C$11:$C$92,Shrnutí!$E$5,$E$11:$E$92,$E101),IF(Shrnutí!$F$5&gt;0,SUMIFS(U$11:U$92,$V$11:$V$92,Shrnutí!$F$5,$E$11:$E$92,$E101),SUMIFS(U$11:U$92,$F$11:$F$92,"&gt;0",$E$11:$E$92,$E101))))/$D101-(SUMIFS(U$11:U$92,$F$11:$F$92,"&lt;"&amp;Shrnutí!$G$5,$E$11:$E$92,$E101)+SUMIFS(U$11:U$92,$F$11:$F$92,"&gt;"&amp;Shrnutí!$H$5,$E$11:$E$92,$E101)))</f>
        <v xml:space="preserve"> </v>
      </c>
      <c r="V101" s="151">
        <v>7.5</v>
      </c>
      <c r="W101" s="59" t="str">
        <f t="shared" si="30"/>
        <v xml:space="preserve"> </v>
      </c>
      <c r="X101" s="148">
        <f t="shared" si="29"/>
        <v>0.53333333333333333</v>
      </c>
    </row>
    <row r="102" spans="1:24">
      <c r="A102" s="11">
        <v>7</v>
      </c>
      <c r="B102" s="12"/>
      <c r="C102" s="12"/>
      <c r="D102" s="12">
        <f>IF(Shrnutí!$E$5&gt;0,COUNTIFS($E$11:$E$92,$E102,$C$11:$C$92,Shrnutí!$E$5,$F$11:$F$92,"&gt;"&amp;0),IF(Shrnutí!$F$5&gt;0,COUNTIFS($E$11:$E$92,$E102,$V$11:$V$92,Shrnutí!$F$5,$F$11:$F$92,"&gt;"&amp;0),COUNTIFS($E$11:$E$92,E102,$F$11:$F$92,"&gt;"&amp;0)-(COUNTIFS($E$11:$E$92,$E102,$D$11:$D$92,"&lt;"&amp;Shrnutí!$G$5,$F$11:$F$92,"&gt;"&amp;0)+COUNTIFS($E$11:$E$92,$E102,$D$11:$D$92,"&gt;"&amp;Shrnutí!$H$5,$F$11:$F$92,"&gt;"&amp;0))))</f>
        <v>0</v>
      </c>
      <c r="E102" s="12"/>
      <c r="F102" s="12"/>
      <c r="G102" s="100"/>
      <c r="H102" s="100"/>
      <c r="I102" s="100"/>
      <c r="J102" s="100"/>
      <c r="K102" s="100" t="str">
        <f>IF($D102=0, " ",(IF(Shrnutí!$E$5&gt;0,SUMIFS(K$11:K$92,$C$11:$C$92,Shrnutí!$E$5,$E$11:$E$92,$E102),IF(Shrnutí!$F$5&gt;0,SUMIFS(K$11:K$92,$V$11:$V$92,Shrnutí!$F$5,$E$11:$E$92,$E102),SUMIFS(K$11:K$92,$F$11:$F$92,"&gt;0",$E$11:$E$92,$E102))))/$D102-(SUMIFS(K$11:K$92,$F$11:$F$92,"&lt;"&amp;Shrnutí!$G$5,$E$11:$E$92,$E102)+SUMIFS(K$11:K$92,$F$11:$F$92,"&gt;"&amp;Shrnutí!$H$5,$E$11:$E$92,$E102)))</f>
        <v xml:space="preserve"> </v>
      </c>
      <c r="L102" s="100" t="str">
        <f>IF($D102=0, " ",(IF(Shrnutí!$E$5&gt;0,SUMIFS(L$11:L$92,$C$11:$C$92,Shrnutí!$E$5,$E$11:$E$92,$E102),IF(Shrnutí!$F$5&gt;0,SUMIFS(L$11:L$92,$V$11:$V$92,Shrnutí!$F$5,$E$11:$E$92,$E102),SUMIFS(L$11:L$92,$F$11:$F$92,"&gt;0",$E$11:$E$92,$E102))))/$D102-(SUMIFS(L$11:L$92,$F$11:$F$92,"&lt;"&amp;Shrnutí!$G$5,$E$11:$E$92,$E102)+SUMIFS(L$11:L$92,$F$11:$F$92,"&gt;"&amp;Shrnutí!$H$5,$E$11:$E$92,$E102)))</f>
        <v xml:space="preserve"> </v>
      </c>
      <c r="M102" s="100" t="str">
        <f>IF($D102=0, " ",(IF(Shrnutí!$E$5&gt;0,SUMIFS(M$11:M$92,$C$11:$C$92,Shrnutí!$E$5,$E$11:$E$92,$E102),IF(Shrnutí!$F$5&gt;0,SUMIFS(M$11:M$92,$V$11:$V$92,Shrnutí!$F$5,$E$11:$E$92,$E102),SUMIFS(M$11:M$92,$F$11:$F$92,"&gt;0",$E$11:$E$92,$E102))))/$D102-(SUMIFS(M$11:M$92,$F$11:$F$92,"&lt;"&amp;Shrnutí!$G$5,$E$11:$E$92,$E102)+SUMIFS(M$11:M$92,$F$11:$F$92,"&gt;"&amp;Shrnutí!$H$5,$E$11:$E$92,$E102)))</f>
        <v xml:space="preserve"> </v>
      </c>
      <c r="N102" s="100" t="str">
        <f>IF($D102=0, " ",(IF(Shrnutí!$E$5&gt;0,SUMIFS(N$11:N$92,$C$11:$C$92,Shrnutí!$E$5,$E$11:$E$92,$E102),IF(Shrnutí!$F$5&gt;0,SUMIFS(N$11:N$92,$V$11:$V$92,Shrnutí!$F$5,$E$11:$E$92,$E102),SUMIFS(N$11:N$92,$F$11:$F$92,"&gt;0",$E$11:$E$92,$E102))))/$D102-(SUMIFS(N$11:N$92,$F$11:$F$92,"&lt;"&amp;Shrnutí!$G$5,$E$11:$E$92,$E102)+SUMIFS(N$11:N$92,$F$11:$F$92,"&gt;"&amp;Shrnutí!$H$5,$E$11:$E$92,$E102)))</f>
        <v xml:space="preserve"> </v>
      </c>
      <c r="O102" s="100" t="str">
        <f>IF($D102=0, " ",(IF(Shrnutí!$E$5&gt;0,SUMIFS(O$11:O$92,$C$11:$C$92,Shrnutí!$E$5,$E$11:$E$92,$E102),IF(Shrnutí!$F$5&gt;0,SUMIFS(O$11:O$92,$V$11:$V$92,Shrnutí!$F$5,$E$11:$E$92,$E102),SUMIFS(O$11:O$92,$F$11:$F$92,"&gt;0",$E$11:$E$92,$E102))))/$D102-(SUMIFS(O$11:O$92,$F$11:$F$92,"&lt;"&amp;Shrnutí!$G$5,$E$11:$E$92,$E102)+SUMIFS(O$11:O$92,$F$11:$F$92,"&gt;"&amp;Shrnutí!$H$5,$E$11:$E$92,$E102)))</f>
        <v xml:space="preserve"> </v>
      </c>
      <c r="P102" s="100" t="str">
        <f>IF($D102=0, " ",(IF(Shrnutí!$E$5&gt;0,SUMIFS(P$11:P$92,$C$11:$C$92,Shrnutí!$E$5,$E$11:$E$92,$E102),IF(Shrnutí!$F$5&gt;0,SUMIFS(P$11:P$92,$V$11:$V$92,Shrnutí!$F$5,$E$11:$E$92,$E102),SUMIFS(P$11:P$92,$F$11:$F$92,"&gt;0",$E$11:$E$92,$E102))))/$D102-(SUMIFS(P$11:P$92,$F$11:$F$92,"&lt;"&amp;Shrnutí!$G$5,$E$11:$E$92,$E102)+SUMIFS(P$11:P$92,$F$11:$F$92,"&gt;"&amp;Shrnutí!$H$5,$E$11:$E$92,$E102)))</f>
        <v xml:space="preserve"> </v>
      </c>
      <c r="Q102" s="100"/>
      <c r="R102" s="100" t="str">
        <f>IF($D102=0, " ",(IF(Shrnutí!$E$5&gt;0,SUMIFS(R$11:R$92,$C$11:$C$92,Shrnutí!$E$5,$E$11:$E$92,$E102),IF(Shrnutí!$F$5&gt;0,SUMIFS(R$11:R$92,$V$11:$V$92,Shrnutí!$F$5,$E$11:$E$92,$E102),SUMIFS(R$11:R$92,$F$11:$F$92,"&gt;0",$E$11:$E$92,$E102))))/$D102-(SUMIFS(R$11:R$92,$F$11:$F$92,"&lt;"&amp;Shrnutí!$G$5,$E$11:$E$92,$E102)+SUMIFS(R$11:R$92,$F$11:$F$92,"&gt;"&amp;Shrnutí!$H$5,$E$11:$E$92,$E102)))</f>
        <v xml:space="preserve"> </v>
      </c>
      <c r="S102" s="100" t="str">
        <f>IF($D102=0, " ",(IF(Shrnutí!$E$5&gt;0,SUMIFS(S$11:S$92,$C$11:$C$92,Shrnutí!$E$5,$E$11:$E$92,$E102),IF(Shrnutí!$F$5&gt;0,SUMIFS(S$11:S$92,$V$11:$V$92,Shrnutí!$F$5,$E$11:$E$92,$E102),SUMIFS(S$11:S$92,$F$11:$F$92,"&gt;0",$E$11:$E$92,$E102))))/$D102-(SUMIFS(S$11:S$92,$F$11:$F$92,"&lt;"&amp;Shrnutí!$G$5,$E$11:$E$92,$E102)+SUMIFS(S$11:S$92,$F$11:$F$92,"&gt;"&amp;Shrnutí!$H$5,$E$11:$E$92,$E102)))</f>
        <v xml:space="preserve"> </v>
      </c>
      <c r="T102" s="100" t="str">
        <f>IF($D102=0, " ",(IF(Shrnutí!$E$5&gt;0,SUMIFS(T$11:T$92,$C$11:$C$92,Shrnutí!$E$5,$E$11:$E$92,$E102),IF(Shrnutí!$F$5&gt;0,SUMIFS(T$11:T$92,$V$11:$V$92,Shrnutí!$F$5,$E$11:$E$92,$E102),SUMIFS(T$11:T$92,$F$11:$F$92,"&gt;0",$E$11:$E$92,$E102))))/$D102-(SUMIFS(T$11:T$92,$F$11:$F$92,"&lt;"&amp;Shrnutí!$G$5,$E$11:$E$92,$E102)+SUMIFS(T$11:T$92,$F$11:$F$92,"&gt;"&amp;Shrnutí!$H$5,$E$11:$E$92,$E102)))</f>
        <v xml:space="preserve"> </v>
      </c>
      <c r="U102" s="100" t="str">
        <f>IF($D102=0, " ",(IF(Shrnutí!$E$5&gt;0,SUMIFS(U$11:U$92,$C$11:$C$92,Shrnutí!$E$5,$E$11:$E$92,$E102),IF(Shrnutí!$F$5&gt;0,SUMIFS(U$11:U$92,$V$11:$V$92,Shrnutí!$F$5,$E$11:$E$92,$E102),SUMIFS(U$11:U$92,$F$11:$F$92,"&gt;0",$E$11:$E$92,$E102))))/$D102-(SUMIFS(U$11:U$92,$F$11:$F$92,"&lt;"&amp;Shrnutí!$G$5,$E$11:$E$92,$E102)+SUMIFS(U$11:U$92,$F$11:$F$92,"&gt;"&amp;Shrnutí!$H$5,$E$11:$E$92,$E102)))</f>
        <v xml:space="preserve"> </v>
      </c>
      <c r="V102" s="151">
        <v>7.5</v>
      </c>
      <c r="W102" s="59" t="str">
        <f t="shared" si="30"/>
        <v xml:space="preserve"> </v>
      </c>
      <c r="X102" s="148">
        <f t="shared" si="29"/>
        <v>0.53333333333333333</v>
      </c>
    </row>
    <row r="103" spans="1:24">
      <c r="A103" s="11">
        <v>8</v>
      </c>
      <c r="B103" s="12"/>
      <c r="C103" s="12"/>
      <c r="D103" s="12">
        <f>IF(Shrnutí!$E$5&gt;0,COUNTIFS($E$11:$E$92,$E103,$C$11:$C$92,Shrnutí!$E$5,$F$11:$F$92,"&gt;"&amp;0),IF(Shrnutí!$F$5&gt;0,COUNTIFS($E$11:$E$92,$E103,$V$11:$V$92,Shrnutí!$F$5,$F$11:$F$92,"&gt;"&amp;0),COUNTIFS($E$11:$E$92,E103,$F$11:$F$92,"&gt;"&amp;0)-(COUNTIFS($E$11:$E$92,$E103,$D$11:$D$92,"&lt;"&amp;Shrnutí!$G$5,$F$11:$F$92,"&gt;"&amp;0)+COUNTIFS($E$11:$E$92,$E103,$D$11:$D$92,"&gt;"&amp;Shrnutí!$H$5,$F$11:$F$92,"&gt;"&amp;0))))</f>
        <v>0</v>
      </c>
      <c r="E103" s="12"/>
      <c r="F103" s="12"/>
      <c r="G103" s="100"/>
      <c r="H103" s="100"/>
      <c r="I103" s="100"/>
      <c r="J103" s="100"/>
      <c r="K103" s="100" t="str">
        <f>IF($D103=0, " ",(IF(Shrnutí!$E$5&gt;0,SUMIFS(K$11:K$92,$C$11:$C$92,Shrnutí!$E$5,$E$11:$E$92,$E103),IF(Shrnutí!$F$5&gt;0,SUMIFS(K$11:K$92,$V$11:$V$92,Shrnutí!$F$5,$E$11:$E$92,$E103),SUMIFS(K$11:K$92,$F$11:$F$92,"&gt;0",$E$11:$E$92,$E103))))/$D103-(SUMIFS(K$11:K$92,$F$11:$F$92,"&lt;"&amp;Shrnutí!$G$5,$E$11:$E$92,$E103)+SUMIFS(K$11:K$92,$F$11:$F$92,"&gt;"&amp;Shrnutí!$H$5,$E$11:$E$92,$E103)))</f>
        <v xml:space="preserve"> </v>
      </c>
      <c r="L103" s="100" t="str">
        <f>IF($D103=0, " ",(IF(Shrnutí!$E$5&gt;0,SUMIFS(L$11:L$92,$C$11:$C$92,Shrnutí!$E$5,$E$11:$E$92,$E103),IF(Shrnutí!$F$5&gt;0,SUMIFS(L$11:L$92,$V$11:$V$92,Shrnutí!$F$5,$E$11:$E$92,$E103),SUMIFS(L$11:L$92,$F$11:$F$92,"&gt;0",$E$11:$E$92,$E103))))/$D103-(SUMIFS(L$11:L$92,$F$11:$F$92,"&lt;"&amp;Shrnutí!$G$5,$E$11:$E$92,$E103)+SUMIFS(L$11:L$92,$F$11:$F$92,"&gt;"&amp;Shrnutí!$H$5,$E$11:$E$92,$E103)))</f>
        <v xml:space="preserve"> </v>
      </c>
      <c r="M103" s="100" t="str">
        <f>IF($D103=0, " ",(IF(Shrnutí!$E$5&gt;0,SUMIFS(M$11:M$92,$C$11:$C$92,Shrnutí!$E$5,$E$11:$E$92,$E103),IF(Shrnutí!$F$5&gt;0,SUMIFS(M$11:M$92,$V$11:$V$92,Shrnutí!$F$5,$E$11:$E$92,$E103),SUMIFS(M$11:M$92,$F$11:$F$92,"&gt;0",$E$11:$E$92,$E103))))/$D103-(SUMIFS(M$11:M$92,$F$11:$F$92,"&lt;"&amp;Shrnutí!$G$5,$E$11:$E$92,$E103)+SUMIFS(M$11:M$92,$F$11:$F$92,"&gt;"&amp;Shrnutí!$H$5,$E$11:$E$92,$E103)))</f>
        <v xml:space="preserve"> </v>
      </c>
      <c r="N103" s="100" t="str">
        <f>IF($D103=0, " ",(IF(Shrnutí!$E$5&gt;0,SUMIFS(N$11:N$92,$C$11:$C$92,Shrnutí!$E$5,$E$11:$E$92,$E103),IF(Shrnutí!$F$5&gt;0,SUMIFS(N$11:N$92,$V$11:$V$92,Shrnutí!$F$5,$E$11:$E$92,$E103),SUMIFS(N$11:N$92,$F$11:$F$92,"&gt;0",$E$11:$E$92,$E103))))/$D103-(SUMIFS(N$11:N$92,$F$11:$F$92,"&lt;"&amp;Shrnutí!$G$5,$E$11:$E$92,$E103)+SUMIFS(N$11:N$92,$F$11:$F$92,"&gt;"&amp;Shrnutí!$H$5,$E$11:$E$92,$E103)))</f>
        <v xml:space="preserve"> </v>
      </c>
      <c r="O103" s="100" t="str">
        <f>IF($D103=0, " ",(IF(Shrnutí!$E$5&gt;0,SUMIFS(O$11:O$92,$C$11:$C$92,Shrnutí!$E$5,$E$11:$E$92,$E103),IF(Shrnutí!$F$5&gt;0,SUMIFS(O$11:O$92,$V$11:$V$92,Shrnutí!$F$5,$E$11:$E$92,$E103),SUMIFS(O$11:O$92,$F$11:$F$92,"&gt;0",$E$11:$E$92,$E103))))/$D103-(SUMIFS(O$11:O$92,$F$11:$F$92,"&lt;"&amp;Shrnutí!$G$5,$E$11:$E$92,$E103)+SUMIFS(O$11:O$92,$F$11:$F$92,"&gt;"&amp;Shrnutí!$H$5,$E$11:$E$92,$E103)))</f>
        <v xml:space="preserve"> </v>
      </c>
      <c r="P103" s="100" t="str">
        <f>IF($D103=0, " ",(IF(Shrnutí!$E$5&gt;0,SUMIFS(P$11:P$92,$C$11:$C$92,Shrnutí!$E$5,$E$11:$E$92,$E103),IF(Shrnutí!$F$5&gt;0,SUMIFS(P$11:P$92,$V$11:$V$92,Shrnutí!$F$5,$E$11:$E$92,$E103),SUMIFS(P$11:P$92,$F$11:$F$92,"&gt;0",$E$11:$E$92,$E103))))/$D103-(SUMIFS(P$11:P$92,$F$11:$F$92,"&lt;"&amp;Shrnutí!$G$5,$E$11:$E$92,$E103)+SUMIFS(P$11:P$92,$F$11:$F$92,"&gt;"&amp;Shrnutí!$H$5,$E$11:$E$92,$E103)))</f>
        <v xml:space="preserve"> </v>
      </c>
      <c r="Q103" s="100"/>
      <c r="R103" s="100" t="str">
        <f>IF($D103=0, " ",(IF(Shrnutí!$E$5&gt;0,SUMIFS(R$11:R$92,$C$11:$C$92,Shrnutí!$E$5,$E$11:$E$92,$E103),IF(Shrnutí!$F$5&gt;0,SUMIFS(R$11:R$92,$V$11:$V$92,Shrnutí!$F$5,$E$11:$E$92,$E103),SUMIFS(R$11:R$92,$F$11:$F$92,"&gt;0",$E$11:$E$92,$E103))))/$D103-(SUMIFS(R$11:R$92,$F$11:$F$92,"&lt;"&amp;Shrnutí!$G$5,$E$11:$E$92,$E103)+SUMIFS(R$11:R$92,$F$11:$F$92,"&gt;"&amp;Shrnutí!$H$5,$E$11:$E$92,$E103)))</f>
        <v xml:space="preserve"> </v>
      </c>
      <c r="S103" s="100" t="str">
        <f>IF($D103=0, " ",(IF(Shrnutí!$E$5&gt;0,SUMIFS(S$11:S$92,$C$11:$C$92,Shrnutí!$E$5,$E$11:$E$92,$E103),IF(Shrnutí!$F$5&gt;0,SUMIFS(S$11:S$92,$V$11:$V$92,Shrnutí!$F$5,$E$11:$E$92,$E103),SUMIFS(S$11:S$92,$F$11:$F$92,"&gt;0",$E$11:$E$92,$E103))))/$D103-(SUMIFS(S$11:S$92,$F$11:$F$92,"&lt;"&amp;Shrnutí!$G$5,$E$11:$E$92,$E103)+SUMIFS(S$11:S$92,$F$11:$F$92,"&gt;"&amp;Shrnutí!$H$5,$E$11:$E$92,$E103)))</f>
        <v xml:space="preserve"> </v>
      </c>
      <c r="T103" s="100" t="str">
        <f>IF($D103=0, " ",(IF(Shrnutí!$E$5&gt;0,SUMIFS(T$11:T$92,$C$11:$C$92,Shrnutí!$E$5,$E$11:$E$92,$E103),IF(Shrnutí!$F$5&gt;0,SUMIFS(T$11:T$92,$V$11:$V$92,Shrnutí!$F$5,$E$11:$E$92,$E103),SUMIFS(T$11:T$92,$F$11:$F$92,"&gt;0",$E$11:$E$92,$E103))))/$D103-(SUMIFS(T$11:T$92,$F$11:$F$92,"&lt;"&amp;Shrnutí!$G$5,$E$11:$E$92,$E103)+SUMIFS(T$11:T$92,$F$11:$F$92,"&gt;"&amp;Shrnutí!$H$5,$E$11:$E$92,$E103)))</f>
        <v xml:space="preserve"> </v>
      </c>
      <c r="U103" s="100" t="str">
        <f>IF($D103=0, " ",(IF(Shrnutí!$E$5&gt;0,SUMIFS(U$11:U$92,$C$11:$C$92,Shrnutí!$E$5,$E$11:$E$92,$E103),IF(Shrnutí!$F$5&gt;0,SUMIFS(U$11:U$92,$V$11:$V$92,Shrnutí!$F$5,$E$11:$E$92,$E103),SUMIFS(U$11:U$92,$F$11:$F$92,"&gt;0",$E$11:$E$92,$E103))))/$D103-(SUMIFS(U$11:U$92,$F$11:$F$92,"&lt;"&amp;Shrnutí!$G$5,$E$11:$E$92,$E103)+SUMIFS(U$11:U$92,$F$11:$F$92,"&gt;"&amp;Shrnutí!$H$5,$E$11:$E$92,$E103)))</f>
        <v xml:space="preserve"> </v>
      </c>
      <c r="V103" s="151">
        <v>7.5</v>
      </c>
      <c r="W103" s="59" t="str">
        <f t="shared" si="30"/>
        <v xml:space="preserve"> </v>
      </c>
      <c r="X103" s="148">
        <f t="shared" si="29"/>
        <v>0.53333333333333333</v>
      </c>
    </row>
    <row r="104" spans="1:24">
      <c r="A104" s="11">
        <v>9</v>
      </c>
      <c r="B104" s="12"/>
      <c r="C104" s="12"/>
      <c r="D104" s="12">
        <f>IF(Shrnutí!$E$5&gt;0,COUNTIFS($E$11:$E$92,$E104,$C$11:$C$92,Shrnutí!$E$5,$F$11:$F$92,"&gt;"&amp;0),IF(Shrnutí!$F$5&gt;0,COUNTIFS($E$11:$E$92,$E104,$V$11:$V$92,Shrnutí!$F$5,$F$11:$F$92,"&gt;"&amp;0),COUNTIFS($E$11:$E$92,E104,$F$11:$F$92,"&gt;"&amp;0)-(COUNTIFS($E$11:$E$92,$E104,$D$11:$D$92,"&lt;"&amp;Shrnutí!$G$5,$F$11:$F$92,"&gt;"&amp;0)+COUNTIFS($E$11:$E$92,$E104,$D$11:$D$92,"&gt;"&amp;Shrnutí!$H$5,$F$11:$F$92,"&gt;"&amp;0))))</f>
        <v>0</v>
      </c>
      <c r="E104" s="12"/>
      <c r="F104" s="12"/>
      <c r="G104" s="100"/>
      <c r="H104" s="100"/>
      <c r="I104" s="100"/>
      <c r="J104" s="100"/>
      <c r="K104" s="100" t="str">
        <f>IF($D104=0, " ",(IF(Shrnutí!$E$5&gt;0,SUMIFS(K$11:K$92,$C$11:$C$92,Shrnutí!$E$5,$E$11:$E$92,$E104),IF(Shrnutí!$F$5&gt;0,SUMIFS(K$11:K$92,$V$11:$V$92,Shrnutí!$F$5,$E$11:$E$92,$E104),SUMIFS(K$11:K$92,$F$11:$F$92,"&gt;0",$E$11:$E$92,$E104))))/$D104-(SUMIFS(K$11:K$92,$F$11:$F$92,"&lt;"&amp;Shrnutí!$G$5,$E$11:$E$92,$E104)+SUMIFS(K$11:K$92,$F$11:$F$92,"&gt;"&amp;Shrnutí!$H$5,$E$11:$E$92,$E104)))</f>
        <v xml:space="preserve"> </v>
      </c>
      <c r="L104" s="100" t="str">
        <f>IF($D104=0, " ",(IF(Shrnutí!$E$5&gt;0,SUMIFS(L$11:L$92,$C$11:$C$92,Shrnutí!$E$5,$E$11:$E$92,$E104),IF(Shrnutí!$F$5&gt;0,SUMIFS(L$11:L$92,$V$11:$V$92,Shrnutí!$F$5,$E$11:$E$92,$E104),SUMIFS(L$11:L$92,$F$11:$F$92,"&gt;0",$E$11:$E$92,$E104))))/$D104-(SUMIFS(L$11:L$92,$F$11:$F$92,"&lt;"&amp;Shrnutí!$G$5,$E$11:$E$92,$E104)+SUMIFS(L$11:L$92,$F$11:$F$92,"&gt;"&amp;Shrnutí!$H$5,$E$11:$E$92,$E104)))</f>
        <v xml:space="preserve"> </v>
      </c>
      <c r="M104" s="100" t="str">
        <f>IF($D104=0, " ",(IF(Shrnutí!$E$5&gt;0,SUMIFS(M$11:M$92,$C$11:$C$92,Shrnutí!$E$5,$E$11:$E$92,$E104),IF(Shrnutí!$F$5&gt;0,SUMIFS(M$11:M$92,$V$11:$V$92,Shrnutí!$F$5,$E$11:$E$92,$E104),SUMIFS(M$11:M$92,$F$11:$F$92,"&gt;0",$E$11:$E$92,$E104))))/$D104-(SUMIFS(M$11:M$92,$F$11:$F$92,"&lt;"&amp;Shrnutí!$G$5,$E$11:$E$92,$E104)+SUMIFS(M$11:M$92,$F$11:$F$92,"&gt;"&amp;Shrnutí!$H$5,$E$11:$E$92,$E104)))</f>
        <v xml:space="preserve"> </v>
      </c>
      <c r="N104" s="100" t="str">
        <f>IF($D104=0, " ",(IF(Shrnutí!$E$5&gt;0,SUMIFS(N$11:N$92,$C$11:$C$92,Shrnutí!$E$5,$E$11:$E$92,$E104),IF(Shrnutí!$F$5&gt;0,SUMIFS(N$11:N$92,$V$11:$V$92,Shrnutí!$F$5,$E$11:$E$92,$E104),SUMIFS(N$11:N$92,$F$11:$F$92,"&gt;0",$E$11:$E$92,$E104))))/$D104-(SUMIFS(N$11:N$92,$F$11:$F$92,"&lt;"&amp;Shrnutí!$G$5,$E$11:$E$92,$E104)+SUMIFS(N$11:N$92,$F$11:$F$92,"&gt;"&amp;Shrnutí!$H$5,$E$11:$E$92,$E104)))</f>
        <v xml:space="preserve"> </v>
      </c>
      <c r="O104" s="100" t="str">
        <f>IF($D104=0, " ",(IF(Shrnutí!$E$5&gt;0,SUMIFS(O$11:O$92,$C$11:$C$92,Shrnutí!$E$5,$E$11:$E$92,$E104),IF(Shrnutí!$F$5&gt;0,SUMIFS(O$11:O$92,$V$11:$V$92,Shrnutí!$F$5,$E$11:$E$92,$E104),SUMIFS(O$11:O$92,$F$11:$F$92,"&gt;0",$E$11:$E$92,$E104))))/$D104-(SUMIFS(O$11:O$92,$F$11:$F$92,"&lt;"&amp;Shrnutí!$G$5,$E$11:$E$92,$E104)+SUMIFS(O$11:O$92,$F$11:$F$92,"&gt;"&amp;Shrnutí!$H$5,$E$11:$E$92,$E104)))</f>
        <v xml:space="preserve"> </v>
      </c>
      <c r="P104" s="100" t="str">
        <f>IF($D104=0, " ",(IF(Shrnutí!$E$5&gt;0,SUMIFS(P$11:P$92,$C$11:$C$92,Shrnutí!$E$5,$E$11:$E$92,$E104),IF(Shrnutí!$F$5&gt;0,SUMIFS(P$11:P$92,$V$11:$V$92,Shrnutí!$F$5,$E$11:$E$92,$E104),SUMIFS(P$11:P$92,$F$11:$F$92,"&gt;0",$E$11:$E$92,$E104))))/$D104-(SUMIFS(P$11:P$92,$F$11:$F$92,"&lt;"&amp;Shrnutí!$G$5,$E$11:$E$92,$E104)+SUMIFS(P$11:P$92,$F$11:$F$92,"&gt;"&amp;Shrnutí!$H$5,$E$11:$E$92,$E104)))</f>
        <v xml:space="preserve"> </v>
      </c>
      <c r="Q104" s="100"/>
      <c r="R104" s="100" t="str">
        <f>IF($D104=0, " ",(IF(Shrnutí!$E$5&gt;0,SUMIFS(R$11:R$92,$C$11:$C$92,Shrnutí!$E$5,$E$11:$E$92,$E104),IF(Shrnutí!$F$5&gt;0,SUMIFS(R$11:R$92,$V$11:$V$92,Shrnutí!$F$5,$E$11:$E$92,$E104),SUMIFS(R$11:R$92,$F$11:$F$92,"&gt;0",$E$11:$E$92,$E104))))/$D104-(SUMIFS(R$11:R$92,$F$11:$F$92,"&lt;"&amp;Shrnutí!$G$5,$E$11:$E$92,$E104)+SUMIFS(R$11:R$92,$F$11:$F$92,"&gt;"&amp;Shrnutí!$H$5,$E$11:$E$92,$E104)))</f>
        <v xml:space="preserve"> </v>
      </c>
      <c r="S104" s="100" t="str">
        <f>IF($D104=0, " ",(IF(Shrnutí!$E$5&gt;0,SUMIFS(S$11:S$92,$C$11:$C$92,Shrnutí!$E$5,$E$11:$E$92,$E104),IF(Shrnutí!$F$5&gt;0,SUMIFS(S$11:S$92,$V$11:$V$92,Shrnutí!$F$5,$E$11:$E$92,$E104),SUMIFS(S$11:S$92,$F$11:$F$92,"&gt;0",$E$11:$E$92,$E104))))/$D104-(SUMIFS(S$11:S$92,$F$11:$F$92,"&lt;"&amp;Shrnutí!$G$5,$E$11:$E$92,$E104)+SUMIFS(S$11:S$92,$F$11:$F$92,"&gt;"&amp;Shrnutí!$H$5,$E$11:$E$92,$E104)))</f>
        <v xml:space="preserve"> </v>
      </c>
      <c r="T104" s="100" t="str">
        <f>IF($D104=0, " ",(IF(Shrnutí!$E$5&gt;0,SUMIFS(T$11:T$92,$C$11:$C$92,Shrnutí!$E$5,$E$11:$E$92,$E104),IF(Shrnutí!$F$5&gt;0,SUMIFS(T$11:T$92,$V$11:$V$92,Shrnutí!$F$5,$E$11:$E$92,$E104),SUMIFS(T$11:T$92,$F$11:$F$92,"&gt;0",$E$11:$E$92,$E104))))/$D104-(SUMIFS(T$11:T$92,$F$11:$F$92,"&lt;"&amp;Shrnutí!$G$5,$E$11:$E$92,$E104)+SUMIFS(T$11:T$92,$F$11:$F$92,"&gt;"&amp;Shrnutí!$H$5,$E$11:$E$92,$E104)))</f>
        <v xml:space="preserve"> </v>
      </c>
      <c r="U104" s="100" t="str">
        <f>IF($D104=0, " ",(IF(Shrnutí!$E$5&gt;0,SUMIFS(U$11:U$92,$C$11:$C$92,Shrnutí!$E$5,$E$11:$E$92,$E104),IF(Shrnutí!$F$5&gt;0,SUMIFS(U$11:U$92,$V$11:$V$92,Shrnutí!$F$5,$E$11:$E$92,$E104),SUMIFS(U$11:U$92,$F$11:$F$92,"&gt;0",$E$11:$E$92,$E104))))/$D104-(SUMIFS(U$11:U$92,$F$11:$F$92,"&lt;"&amp;Shrnutí!$G$5,$E$11:$E$92,$E104)+SUMIFS(U$11:U$92,$F$11:$F$92,"&gt;"&amp;Shrnutí!$H$5,$E$11:$E$92,$E104)))</f>
        <v xml:space="preserve"> </v>
      </c>
      <c r="V104" s="151">
        <v>7.5</v>
      </c>
      <c r="W104" s="59" t="str">
        <f t="shared" si="30"/>
        <v xml:space="preserve"> </v>
      </c>
      <c r="X104" s="148">
        <f t="shared" si="29"/>
        <v>0.53333333333333333</v>
      </c>
    </row>
    <row r="105" spans="1:24">
      <c r="A105" s="11">
        <v>10</v>
      </c>
      <c r="B105" s="12"/>
      <c r="C105" s="12"/>
      <c r="D105" s="12">
        <f>IF(Shrnutí!$E$5&gt;0,COUNTIFS($E$11:$E$92,$E105,$C$11:$C$92,Shrnutí!$E$5,$F$11:$F$92,"&gt;"&amp;0),IF(Shrnutí!$F$5&gt;0,COUNTIFS($E$11:$E$92,$E105,$V$11:$V$92,Shrnutí!$F$5,$F$11:$F$92,"&gt;"&amp;0),COUNTIFS($E$11:$E$92,E105,$F$11:$F$92,"&gt;"&amp;0)-(COUNTIFS($E$11:$E$92,$E105,$D$11:$D$92,"&lt;"&amp;Shrnutí!$G$5,$F$11:$F$92,"&gt;"&amp;0)+COUNTIFS($E$11:$E$92,$E105,$D$11:$D$92,"&gt;"&amp;Shrnutí!$H$5,$F$11:$F$92,"&gt;"&amp;0))))</f>
        <v>0</v>
      </c>
      <c r="E105" s="12"/>
      <c r="F105" s="12"/>
      <c r="G105" s="100"/>
      <c r="H105" s="100"/>
      <c r="I105" s="100"/>
      <c r="J105" s="100"/>
      <c r="K105" s="100" t="str">
        <f>IF($D105=0, " ",(IF(Shrnutí!$E$5&gt;0,SUMIFS(K$11:K$92,$C$11:$C$92,Shrnutí!$E$5,$E$11:$E$92,$E105),IF(Shrnutí!$F$5&gt;0,SUMIFS(K$11:K$92,$V$11:$V$92,Shrnutí!$F$5,$E$11:$E$92,$E105),SUMIFS(K$11:K$92,$F$11:$F$92,"&gt;0",$E$11:$E$92,$E105))))/$D105-(SUMIFS(K$11:K$92,$F$11:$F$92,"&lt;"&amp;Shrnutí!$G$5,$E$11:$E$92,$E105)+SUMIFS(K$11:K$92,$F$11:$F$92,"&gt;"&amp;Shrnutí!$H$5,$E$11:$E$92,$E105)))</f>
        <v xml:space="preserve"> </v>
      </c>
      <c r="L105" s="100" t="str">
        <f>IF($D105=0, " ",(IF(Shrnutí!$E$5&gt;0,SUMIFS(L$11:L$92,$C$11:$C$92,Shrnutí!$E$5,$E$11:$E$92,$E105),IF(Shrnutí!$F$5&gt;0,SUMIFS(L$11:L$92,$V$11:$V$92,Shrnutí!$F$5,$E$11:$E$92,$E105),SUMIFS(L$11:L$92,$F$11:$F$92,"&gt;0",$E$11:$E$92,$E105))))/$D105-(SUMIFS(L$11:L$92,$F$11:$F$92,"&lt;"&amp;Shrnutí!$G$5,$E$11:$E$92,$E105)+SUMIFS(L$11:L$92,$F$11:$F$92,"&gt;"&amp;Shrnutí!$H$5,$E$11:$E$92,$E105)))</f>
        <v xml:space="preserve"> </v>
      </c>
      <c r="M105" s="100" t="str">
        <f>IF($D105=0, " ",(IF(Shrnutí!$E$5&gt;0,SUMIFS(M$11:M$92,$C$11:$C$92,Shrnutí!$E$5,$E$11:$E$92,$E105),IF(Shrnutí!$F$5&gt;0,SUMIFS(M$11:M$92,$V$11:$V$92,Shrnutí!$F$5,$E$11:$E$92,$E105),SUMIFS(M$11:M$92,$F$11:$F$92,"&gt;0",$E$11:$E$92,$E105))))/$D105-(SUMIFS(M$11:M$92,$F$11:$F$92,"&lt;"&amp;Shrnutí!$G$5,$E$11:$E$92,$E105)+SUMIFS(M$11:M$92,$F$11:$F$92,"&gt;"&amp;Shrnutí!$H$5,$E$11:$E$92,$E105)))</f>
        <v xml:space="preserve"> </v>
      </c>
      <c r="N105" s="100" t="str">
        <f>IF($D105=0, " ",(IF(Shrnutí!$E$5&gt;0,SUMIFS(N$11:N$92,$C$11:$C$92,Shrnutí!$E$5,$E$11:$E$92,$E105),IF(Shrnutí!$F$5&gt;0,SUMIFS(N$11:N$92,$V$11:$V$92,Shrnutí!$F$5,$E$11:$E$92,$E105),SUMIFS(N$11:N$92,$F$11:$F$92,"&gt;0",$E$11:$E$92,$E105))))/$D105-(SUMIFS(N$11:N$92,$F$11:$F$92,"&lt;"&amp;Shrnutí!$G$5,$E$11:$E$92,$E105)+SUMIFS(N$11:N$92,$F$11:$F$92,"&gt;"&amp;Shrnutí!$H$5,$E$11:$E$92,$E105)))</f>
        <v xml:space="preserve"> </v>
      </c>
      <c r="O105" s="100" t="str">
        <f>IF($D105=0, " ",(IF(Shrnutí!$E$5&gt;0,SUMIFS(O$11:O$92,$C$11:$C$92,Shrnutí!$E$5,$E$11:$E$92,$E105),IF(Shrnutí!$F$5&gt;0,SUMIFS(O$11:O$92,$V$11:$V$92,Shrnutí!$F$5,$E$11:$E$92,$E105),SUMIFS(O$11:O$92,$F$11:$F$92,"&gt;0",$E$11:$E$92,$E105))))/$D105-(SUMIFS(O$11:O$92,$F$11:$F$92,"&lt;"&amp;Shrnutí!$G$5,$E$11:$E$92,$E105)+SUMIFS(O$11:O$92,$F$11:$F$92,"&gt;"&amp;Shrnutí!$H$5,$E$11:$E$92,$E105)))</f>
        <v xml:space="preserve"> </v>
      </c>
      <c r="P105" s="100" t="str">
        <f>IF($D105=0, " ",(IF(Shrnutí!$E$5&gt;0,SUMIFS(P$11:P$92,$C$11:$C$92,Shrnutí!$E$5,$E$11:$E$92,$E105),IF(Shrnutí!$F$5&gt;0,SUMIFS(P$11:P$92,$V$11:$V$92,Shrnutí!$F$5,$E$11:$E$92,$E105),SUMIFS(P$11:P$92,$F$11:$F$92,"&gt;0",$E$11:$E$92,$E105))))/$D105-(SUMIFS(P$11:P$92,$F$11:$F$92,"&lt;"&amp;Shrnutí!$G$5,$E$11:$E$92,$E105)+SUMIFS(P$11:P$92,$F$11:$F$92,"&gt;"&amp;Shrnutí!$H$5,$E$11:$E$92,$E105)))</f>
        <v xml:space="preserve"> </v>
      </c>
      <c r="Q105" s="100"/>
      <c r="R105" s="100" t="str">
        <f>IF($D105=0, " ",(IF(Shrnutí!$E$5&gt;0,SUMIFS(R$11:R$92,$C$11:$C$92,Shrnutí!$E$5,$E$11:$E$92,$E105),IF(Shrnutí!$F$5&gt;0,SUMIFS(R$11:R$92,$V$11:$V$92,Shrnutí!$F$5,$E$11:$E$92,$E105),SUMIFS(R$11:R$92,$F$11:$F$92,"&gt;0",$E$11:$E$92,$E105))))/$D105-(SUMIFS(R$11:R$92,$F$11:$F$92,"&lt;"&amp;Shrnutí!$G$5,$E$11:$E$92,$E105)+SUMIFS(R$11:R$92,$F$11:$F$92,"&gt;"&amp;Shrnutí!$H$5,$E$11:$E$92,$E105)))</f>
        <v xml:space="preserve"> </v>
      </c>
      <c r="S105" s="100" t="str">
        <f>IF($D105=0, " ",(IF(Shrnutí!$E$5&gt;0,SUMIFS(S$11:S$92,$C$11:$C$92,Shrnutí!$E$5,$E$11:$E$92,$E105),IF(Shrnutí!$F$5&gt;0,SUMIFS(S$11:S$92,$V$11:$V$92,Shrnutí!$F$5,$E$11:$E$92,$E105),SUMIFS(S$11:S$92,$F$11:$F$92,"&gt;0",$E$11:$E$92,$E105))))/$D105-(SUMIFS(S$11:S$92,$F$11:$F$92,"&lt;"&amp;Shrnutí!$G$5,$E$11:$E$92,$E105)+SUMIFS(S$11:S$92,$F$11:$F$92,"&gt;"&amp;Shrnutí!$H$5,$E$11:$E$92,$E105)))</f>
        <v xml:space="preserve"> </v>
      </c>
      <c r="T105" s="100" t="str">
        <f>IF($D105=0, " ",(IF(Shrnutí!$E$5&gt;0,SUMIFS(T$11:T$92,$C$11:$C$92,Shrnutí!$E$5,$E$11:$E$92,$E105),IF(Shrnutí!$F$5&gt;0,SUMIFS(T$11:T$92,$V$11:$V$92,Shrnutí!$F$5,$E$11:$E$92,$E105),SUMIFS(T$11:T$92,$F$11:$F$92,"&gt;0",$E$11:$E$92,$E105))))/$D105-(SUMIFS(T$11:T$92,$F$11:$F$92,"&lt;"&amp;Shrnutí!$G$5,$E$11:$E$92,$E105)+SUMIFS(T$11:T$92,$F$11:$F$92,"&gt;"&amp;Shrnutí!$H$5,$E$11:$E$92,$E105)))</f>
        <v xml:space="preserve"> </v>
      </c>
      <c r="U105" s="100" t="str">
        <f>IF($D105=0, " ",(IF(Shrnutí!$E$5&gt;0,SUMIFS(U$11:U$92,$C$11:$C$92,Shrnutí!$E$5,$E$11:$E$92,$E105),IF(Shrnutí!$F$5&gt;0,SUMIFS(U$11:U$92,$V$11:$V$92,Shrnutí!$F$5,$E$11:$E$92,$E105),SUMIFS(U$11:U$92,$F$11:$F$92,"&gt;0",$E$11:$E$92,$E105))))/$D105-(SUMIFS(U$11:U$92,$F$11:$F$92,"&lt;"&amp;Shrnutí!$G$5,$E$11:$E$92,$E105)+SUMIFS(U$11:U$92,$F$11:$F$92,"&gt;"&amp;Shrnutí!$H$5,$E$11:$E$92,$E105)))</f>
        <v xml:space="preserve"> </v>
      </c>
      <c r="V105" s="151">
        <v>7.5</v>
      </c>
      <c r="W105" s="59" t="str">
        <f t="shared" si="30"/>
        <v xml:space="preserve"> </v>
      </c>
      <c r="X105" s="148">
        <f t="shared" si="29"/>
        <v>0.53333333333333333</v>
      </c>
    </row>
    <row r="106" spans="1:24">
      <c r="A106" s="11">
        <v>11</v>
      </c>
      <c r="B106" s="12"/>
      <c r="C106" s="12"/>
      <c r="D106" s="12">
        <f>IF(Shrnutí!$E$5&gt;0,COUNTIFS($E$11:$E$92,$E106,$C$11:$C$92,Shrnutí!$E$5,$F$11:$F$92,"&gt;"&amp;0),IF(Shrnutí!$F$5&gt;0,COUNTIFS($E$11:$E$92,$E106,$V$11:$V$92,Shrnutí!$F$5,$F$11:$F$92,"&gt;"&amp;0),COUNTIFS($E$11:$E$92,E106,$F$11:$F$92,"&gt;"&amp;0)-(COUNTIFS($E$11:$E$92,$E106,$D$11:$D$92,"&lt;"&amp;Shrnutí!$G$5,$F$11:$F$92,"&gt;"&amp;0)+COUNTIFS($E$11:$E$92,$E106,$D$11:$D$92,"&gt;"&amp;Shrnutí!$H$5,$F$11:$F$92,"&gt;"&amp;0))))</f>
        <v>0</v>
      </c>
      <c r="E106" s="12"/>
      <c r="F106" s="12"/>
      <c r="G106" s="100"/>
      <c r="H106" s="100"/>
      <c r="I106" s="100"/>
      <c r="J106" s="100"/>
      <c r="K106" s="100" t="str">
        <f>IF($D106=0, " ",(IF(Shrnutí!$E$5&gt;0,SUMIFS(K$11:K$92,$C$11:$C$92,Shrnutí!$E$5,$E$11:$E$92,$E106),IF(Shrnutí!$F$5&gt;0,SUMIFS(K$11:K$92,$V$11:$V$92,Shrnutí!$F$5,$E$11:$E$92,$E106),SUMIFS(K$11:K$92,$F$11:$F$92,"&gt;0",$E$11:$E$92,$E106))))/$D106-(SUMIFS(K$11:K$92,$F$11:$F$92,"&lt;"&amp;Shrnutí!$G$5,$E$11:$E$92,$E106)+SUMIFS(K$11:K$92,$F$11:$F$92,"&gt;"&amp;Shrnutí!$H$5,$E$11:$E$92,$E106)))</f>
        <v xml:space="preserve"> </v>
      </c>
      <c r="L106" s="100" t="str">
        <f>IF($D106=0, " ",(IF(Shrnutí!$E$5&gt;0,SUMIFS(L$11:L$92,$C$11:$C$92,Shrnutí!$E$5,$E$11:$E$92,$E106),IF(Shrnutí!$F$5&gt;0,SUMIFS(L$11:L$92,$V$11:$V$92,Shrnutí!$F$5,$E$11:$E$92,$E106),SUMIFS(L$11:L$92,$F$11:$F$92,"&gt;0",$E$11:$E$92,$E106))))/$D106-(SUMIFS(L$11:L$92,$F$11:$F$92,"&lt;"&amp;Shrnutí!$G$5,$E$11:$E$92,$E106)+SUMIFS(L$11:L$92,$F$11:$F$92,"&gt;"&amp;Shrnutí!$H$5,$E$11:$E$92,$E106)))</f>
        <v xml:space="preserve"> </v>
      </c>
      <c r="M106" s="100" t="str">
        <f>IF($D106=0, " ",(IF(Shrnutí!$E$5&gt;0,SUMIFS(M$11:M$92,$C$11:$C$92,Shrnutí!$E$5,$E$11:$E$92,$E106),IF(Shrnutí!$F$5&gt;0,SUMIFS(M$11:M$92,$V$11:$V$92,Shrnutí!$F$5,$E$11:$E$92,$E106),SUMIFS(M$11:M$92,$F$11:$F$92,"&gt;0",$E$11:$E$92,$E106))))/$D106-(SUMIFS(M$11:M$92,$F$11:$F$92,"&lt;"&amp;Shrnutí!$G$5,$E$11:$E$92,$E106)+SUMIFS(M$11:M$92,$F$11:$F$92,"&gt;"&amp;Shrnutí!$H$5,$E$11:$E$92,$E106)))</f>
        <v xml:space="preserve"> </v>
      </c>
      <c r="N106" s="100" t="str">
        <f>IF($D106=0, " ",(IF(Shrnutí!$E$5&gt;0,SUMIFS(N$11:N$92,$C$11:$C$92,Shrnutí!$E$5,$E$11:$E$92,$E106),IF(Shrnutí!$F$5&gt;0,SUMIFS(N$11:N$92,$V$11:$V$92,Shrnutí!$F$5,$E$11:$E$92,$E106),SUMIFS(N$11:N$92,$F$11:$F$92,"&gt;0",$E$11:$E$92,$E106))))/$D106-(SUMIFS(N$11:N$92,$F$11:$F$92,"&lt;"&amp;Shrnutí!$G$5,$E$11:$E$92,$E106)+SUMIFS(N$11:N$92,$F$11:$F$92,"&gt;"&amp;Shrnutí!$H$5,$E$11:$E$92,$E106)))</f>
        <v xml:space="preserve"> </v>
      </c>
      <c r="O106" s="100" t="str">
        <f>IF($D106=0, " ",(IF(Shrnutí!$E$5&gt;0,SUMIFS(O$11:O$92,$C$11:$C$92,Shrnutí!$E$5,$E$11:$E$92,$E106),IF(Shrnutí!$F$5&gt;0,SUMIFS(O$11:O$92,$V$11:$V$92,Shrnutí!$F$5,$E$11:$E$92,$E106),SUMIFS(O$11:O$92,$F$11:$F$92,"&gt;0",$E$11:$E$92,$E106))))/$D106-(SUMIFS(O$11:O$92,$F$11:$F$92,"&lt;"&amp;Shrnutí!$G$5,$E$11:$E$92,$E106)+SUMIFS(O$11:O$92,$F$11:$F$92,"&gt;"&amp;Shrnutí!$H$5,$E$11:$E$92,$E106)))</f>
        <v xml:space="preserve"> </v>
      </c>
      <c r="P106" s="100" t="str">
        <f>IF($D106=0, " ",(IF(Shrnutí!$E$5&gt;0,SUMIFS(P$11:P$92,$C$11:$C$92,Shrnutí!$E$5,$E$11:$E$92,$E106),IF(Shrnutí!$F$5&gt;0,SUMIFS(P$11:P$92,$V$11:$V$92,Shrnutí!$F$5,$E$11:$E$92,$E106),SUMIFS(P$11:P$92,$F$11:$F$92,"&gt;0",$E$11:$E$92,$E106))))/$D106-(SUMIFS(P$11:P$92,$F$11:$F$92,"&lt;"&amp;Shrnutí!$G$5,$E$11:$E$92,$E106)+SUMIFS(P$11:P$92,$F$11:$F$92,"&gt;"&amp;Shrnutí!$H$5,$E$11:$E$92,$E106)))</f>
        <v xml:space="preserve"> </v>
      </c>
      <c r="Q106" s="100"/>
      <c r="R106" s="100" t="str">
        <f>IF($D106=0, " ",(IF(Shrnutí!$E$5&gt;0,SUMIFS(R$11:R$92,$C$11:$C$92,Shrnutí!$E$5,$E$11:$E$92,$E106),IF(Shrnutí!$F$5&gt;0,SUMIFS(R$11:R$92,$V$11:$V$92,Shrnutí!$F$5,$E$11:$E$92,$E106),SUMIFS(R$11:R$92,$F$11:$F$92,"&gt;0",$E$11:$E$92,$E106))))/$D106-(SUMIFS(R$11:R$92,$F$11:$F$92,"&lt;"&amp;Shrnutí!$G$5,$E$11:$E$92,$E106)+SUMIFS(R$11:R$92,$F$11:$F$92,"&gt;"&amp;Shrnutí!$H$5,$E$11:$E$92,$E106)))</f>
        <v xml:space="preserve"> </v>
      </c>
      <c r="S106" s="100" t="str">
        <f>IF($D106=0, " ",(IF(Shrnutí!$E$5&gt;0,SUMIFS(S$11:S$92,$C$11:$C$92,Shrnutí!$E$5,$E$11:$E$92,$E106),IF(Shrnutí!$F$5&gt;0,SUMIFS(S$11:S$92,$V$11:$V$92,Shrnutí!$F$5,$E$11:$E$92,$E106),SUMIFS(S$11:S$92,$F$11:$F$92,"&gt;0",$E$11:$E$92,$E106))))/$D106-(SUMIFS(S$11:S$92,$F$11:$F$92,"&lt;"&amp;Shrnutí!$G$5,$E$11:$E$92,$E106)+SUMIFS(S$11:S$92,$F$11:$F$92,"&gt;"&amp;Shrnutí!$H$5,$E$11:$E$92,$E106)))</f>
        <v xml:space="preserve"> </v>
      </c>
      <c r="T106" s="100" t="str">
        <f>IF($D106=0, " ",(IF(Shrnutí!$E$5&gt;0,SUMIFS(T$11:T$92,$C$11:$C$92,Shrnutí!$E$5,$E$11:$E$92,$E106),IF(Shrnutí!$F$5&gt;0,SUMIFS(T$11:T$92,$V$11:$V$92,Shrnutí!$F$5,$E$11:$E$92,$E106),SUMIFS(T$11:T$92,$F$11:$F$92,"&gt;0",$E$11:$E$92,$E106))))/$D106-(SUMIFS(T$11:T$92,$F$11:$F$92,"&lt;"&amp;Shrnutí!$G$5,$E$11:$E$92,$E106)+SUMIFS(T$11:T$92,$F$11:$F$92,"&gt;"&amp;Shrnutí!$H$5,$E$11:$E$92,$E106)))</f>
        <v xml:space="preserve"> </v>
      </c>
      <c r="U106" s="100" t="str">
        <f>IF($D106=0, " ",(IF(Shrnutí!$E$5&gt;0,SUMIFS(U$11:U$92,$C$11:$C$92,Shrnutí!$E$5,$E$11:$E$92,$E106),IF(Shrnutí!$F$5&gt;0,SUMIFS(U$11:U$92,$V$11:$V$92,Shrnutí!$F$5,$E$11:$E$92,$E106),SUMIFS(U$11:U$92,$F$11:$F$92,"&gt;0",$E$11:$E$92,$E106))))/$D106-(SUMIFS(U$11:U$92,$F$11:$F$92,"&lt;"&amp;Shrnutí!$G$5,$E$11:$E$92,$E106)+SUMIFS(U$11:U$92,$F$11:$F$92,"&gt;"&amp;Shrnutí!$H$5,$E$11:$E$92,$E106)))</f>
        <v xml:space="preserve"> </v>
      </c>
      <c r="V106" s="151">
        <v>7.5</v>
      </c>
      <c r="W106" s="59" t="str">
        <f t="shared" si="30"/>
        <v xml:space="preserve"> </v>
      </c>
      <c r="X106" s="148">
        <f t="shared" si="29"/>
        <v>0.53333333333333333</v>
      </c>
    </row>
    <row r="107" spans="1:24">
      <c r="A107" s="11">
        <v>12</v>
      </c>
      <c r="B107" s="12"/>
      <c r="C107" s="12"/>
      <c r="D107" s="12">
        <f>IF(Shrnutí!$E$5&gt;0,COUNTIFS($E$11:$E$92,$E107,$C$11:$C$92,Shrnutí!$E$5,$F$11:$F$92,"&gt;"&amp;0),IF(Shrnutí!$F$5&gt;0,COUNTIFS($E$11:$E$92,$E107,$V$11:$V$92,Shrnutí!$F$5,$F$11:$F$92,"&gt;"&amp;0),COUNTIFS($E$11:$E$92,E107,$F$11:$F$92,"&gt;"&amp;0)-(COUNTIFS($E$11:$E$92,$E107,$D$11:$D$92,"&lt;"&amp;Shrnutí!$G$5,$F$11:$F$92,"&gt;"&amp;0)+COUNTIFS($E$11:$E$92,$E107,$D$11:$D$92,"&gt;"&amp;Shrnutí!$H$5,$F$11:$F$92,"&gt;"&amp;0))))</f>
        <v>0</v>
      </c>
      <c r="E107" s="12"/>
      <c r="F107" s="12"/>
      <c r="G107" s="100"/>
      <c r="H107" s="100"/>
      <c r="I107" s="100"/>
      <c r="J107" s="100"/>
      <c r="K107" s="100" t="str">
        <f>IF($D107=0, " ",(IF(Shrnutí!$E$5&gt;0,SUMIFS(K$11:K$92,$C$11:$C$92,Shrnutí!$E$5,$E$11:$E$92,$E107),IF(Shrnutí!$F$5&gt;0,SUMIFS(K$11:K$92,$V$11:$V$92,Shrnutí!$F$5,$E$11:$E$92,$E107),SUMIFS(K$11:K$92,$F$11:$F$92,"&gt;0",$E$11:$E$92,$E107))))/$D107-(SUMIFS(K$11:K$92,$F$11:$F$92,"&lt;"&amp;Shrnutí!$G$5,$E$11:$E$92,$E107)+SUMIFS(K$11:K$92,$F$11:$F$92,"&gt;"&amp;Shrnutí!$H$5,$E$11:$E$92,$E107)))</f>
        <v xml:space="preserve"> </v>
      </c>
      <c r="L107" s="100" t="str">
        <f>IF($D107=0, " ",(IF(Shrnutí!$E$5&gt;0,SUMIFS(L$11:L$92,$C$11:$C$92,Shrnutí!$E$5,$E$11:$E$92,$E107),IF(Shrnutí!$F$5&gt;0,SUMIFS(L$11:L$92,$V$11:$V$92,Shrnutí!$F$5,$E$11:$E$92,$E107),SUMIFS(L$11:L$92,$F$11:$F$92,"&gt;0",$E$11:$E$92,$E107))))/$D107-(SUMIFS(L$11:L$92,$F$11:$F$92,"&lt;"&amp;Shrnutí!$G$5,$E$11:$E$92,$E107)+SUMIFS(L$11:L$92,$F$11:$F$92,"&gt;"&amp;Shrnutí!$H$5,$E$11:$E$92,$E107)))</f>
        <v xml:space="preserve"> </v>
      </c>
      <c r="M107" s="100" t="str">
        <f>IF($D107=0, " ",(IF(Shrnutí!$E$5&gt;0,SUMIFS(M$11:M$92,$C$11:$C$92,Shrnutí!$E$5,$E$11:$E$92,$E107),IF(Shrnutí!$F$5&gt;0,SUMIFS(M$11:M$92,$V$11:$V$92,Shrnutí!$F$5,$E$11:$E$92,$E107),SUMIFS(M$11:M$92,$F$11:$F$92,"&gt;0",$E$11:$E$92,$E107))))/$D107-(SUMIFS(M$11:M$92,$F$11:$F$92,"&lt;"&amp;Shrnutí!$G$5,$E$11:$E$92,$E107)+SUMIFS(M$11:M$92,$F$11:$F$92,"&gt;"&amp;Shrnutí!$H$5,$E$11:$E$92,$E107)))</f>
        <v xml:space="preserve"> </v>
      </c>
      <c r="N107" s="100" t="str">
        <f>IF($D107=0, " ",(IF(Shrnutí!$E$5&gt;0,SUMIFS(N$11:N$92,$C$11:$C$92,Shrnutí!$E$5,$E$11:$E$92,$E107),IF(Shrnutí!$F$5&gt;0,SUMIFS(N$11:N$92,$V$11:$V$92,Shrnutí!$F$5,$E$11:$E$92,$E107),SUMIFS(N$11:N$92,$F$11:$F$92,"&gt;0",$E$11:$E$92,$E107))))/$D107-(SUMIFS(N$11:N$92,$F$11:$F$92,"&lt;"&amp;Shrnutí!$G$5,$E$11:$E$92,$E107)+SUMIFS(N$11:N$92,$F$11:$F$92,"&gt;"&amp;Shrnutí!$H$5,$E$11:$E$92,$E107)))</f>
        <v xml:space="preserve"> </v>
      </c>
      <c r="O107" s="100" t="str">
        <f>IF($D107=0, " ",(IF(Shrnutí!$E$5&gt;0,SUMIFS(O$11:O$92,$C$11:$C$92,Shrnutí!$E$5,$E$11:$E$92,$E107),IF(Shrnutí!$F$5&gt;0,SUMIFS(O$11:O$92,$V$11:$V$92,Shrnutí!$F$5,$E$11:$E$92,$E107),SUMIFS(O$11:O$92,$F$11:$F$92,"&gt;0",$E$11:$E$92,$E107))))/$D107-(SUMIFS(O$11:O$92,$F$11:$F$92,"&lt;"&amp;Shrnutí!$G$5,$E$11:$E$92,$E107)+SUMIFS(O$11:O$92,$F$11:$F$92,"&gt;"&amp;Shrnutí!$H$5,$E$11:$E$92,$E107)))</f>
        <v xml:space="preserve"> </v>
      </c>
      <c r="P107" s="100" t="str">
        <f>IF($D107=0, " ",(IF(Shrnutí!$E$5&gt;0,SUMIFS(P$11:P$92,$C$11:$C$92,Shrnutí!$E$5,$E$11:$E$92,$E107),IF(Shrnutí!$F$5&gt;0,SUMIFS(P$11:P$92,$V$11:$V$92,Shrnutí!$F$5,$E$11:$E$92,$E107),SUMIFS(P$11:P$92,$F$11:$F$92,"&gt;0",$E$11:$E$92,$E107))))/$D107-(SUMIFS(P$11:P$92,$F$11:$F$92,"&lt;"&amp;Shrnutí!$G$5,$E$11:$E$92,$E107)+SUMIFS(P$11:P$92,$F$11:$F$92,"&gt;"&amp;Shrnutí!$H$5,$E$11:$E$92,$E107)))</f>
        <v xml:space="preserve"> </v>
      </c>
      <c r="Q107" s="100"/>
      <c r="R107" s="100" t="str">
        <f>IF($D107=0, " ",(IF(Shrnutí!$E$5&gt;0,SUMIFS(R$11:R$92,$C$11:$C$92,Shrnutí!$E$5,$E$11:$E$92,$E107),IF(Shrnutí!$F$5&gt;0,SUMIFS(R$11:R$92,$V$11:$V$92,Shrnutí!$F$5,$E$11:$E$92,$E107),SUMIFS(R$11:R$92,$F$11:$F$92,"&gt;0",$E$11:$E$92,$E107))))/$D107-(SUMIFS(R$11:R$92,$F$11:$F$92,"&lt;"&amp;Shrnutí!$G$5,$E$11:$E$92,$E107)+SUMIFS(R$11:R$92,$F$11:$F$92,"&gt;"&amp;Shrnutí!$H$5,$E$11:$E$92,$E107)))</f>
        <v xml:space="preserve"> </v>
      </c>
      <c r="S107" s="100" t="str">
        <f>IF($D107=0, " ",(IF(Shrnutí!$E$5&gt;0,SUMIFS(S$11:S$92,$C$11:$C$92,Shrnutí!$E$5,$E$11:$E$92,$E107),IF(Shrnutí!$F$5&gt;0,SUMIFS(S$11:S$92,$V$11:$V$92,Shrnutí!$F$5,$E$11:$E$92,$E107),SUMIFS(S$11:S$92,$F$11:$F$92,"&gt;0",$E$11:$E$92,$E107))))/$D107-(SUMIFS(S$11:S$92,$F$11:$F$92,"&lt;"&amp;Shrnutí!$G$5,$E$11:$E$92,$E107)+SUMIFS(S$11:S$92,$F$11:$F$92,"&gt;"&amp;Shrnutí!$H$5,$E$11:$E$92,$E107)))</f>
        <v xml:space="preserve"> </v>
      </c>
      <c r="T107" s="100" t="str">
        <f>IF($D107=0, " ",(IF(Shrnutí!$E$5&gt;0,SUMIFS(T$11:T$92,$C$11:$C$92,Shrnutí!$E$5,$E$11:$E$92,$E107),IF(Shrnutí!$F$5&gt;0,SUMIFS(T$11:T$92,$V$11:$V$92,Shrnutí!$F$5,$E$11:$E$92,$E107),SUMIFS(T$11:T$92,$F$11:$F$92,"&gt;0",$E$11:$E$92,$E107))))/$D107-(SUMIFS(T$11:T$92,$F$11:$F$92,"&lt;"&amp;Shrnutí!$G$5,$E$11:$E$92,$E107)+SUMIFS(T$11:T$92,$F$11:$F$92,"&gt;"&amp;Shrnutí!$H$5,$E$11:$E$92,$E107)))</f>
        <v xml:space="preserve"> </v>
      </c>
      <c r="U107" s="100" t="str">
        <f>IF($D107=0, " ",(IF(Shrnutí!$E$5&gt;0,SUMIFS(U$11:U$92,$C$11:$C$92,Shrnutí!$E$5,$E$11:$E$92,$E107),IF(Shrnutí!$F$5&gt;0,SUMIFS(U$11:U$92,$V$11:$V$92,Shrnutí!$F$5,$E$11:$E$92,$E107),SUMIFS(U$11:U$92,$F$11:$F$92,"&gt;0",$E$11:$E$92,$E107))))/$D107-(SUMIFS(U$11:U$92,$F$11:$F$92,"&lt;"&amp;Shrnutí!$G$5,$E$11:$E$92,$E107)+SUMIFS(U$11:U$92,$F$11:$F$92,"&gt;"&amp;Shrnutí!$H$5,$E$11:$E$92,$E107)))</f>
        <v xml:space="preserve"> </v>
      </c>
      <c r="V107" s="151">
        <v>7.5</v>
      </c>
      <c r="W107" s="59" t="str">
        <f t="shared" si="30"/>
        <v xml:space="preserve"> </v>
      </c>
      <c r="X107" s="148">
        <f t="shared" si="29"/>
        <v>0.53333333333333333</v>
      </c>
    </row>
    <row r="108" spans="1:24">
      <c r="A108" s="11">
        <v>13</v>
      </c>
      <c r="B108" s="12"/>
      <c r="C108" s="12"/>
      <c r="D108" s="12">
        <f>IF(Shrnutí!$E$5&gt;0,COUNTIFS($E$11:$E$92,$E108,$C$11:$C$92,Shrnutí!$E$5,$F$11:$F$92,"&gt;"&amp;0),IF(Shrnutí!$F$5&gt;0,COUNTIFS($E$11:$E$92,$E108,$V$11:$V$92,Shrnutí!$F$5,$F$11:$F$92,"&gt;"&amp;0),COUNTIFS($E$11:$E$92,E108,$F$11:$F$92,"&gt;"&amp;0)-(COUNTIFS($E$11:$E$92,$E108,$D$11:$D$92,"&lt;"&amp;Shrnutí!$G$5,$F$11:$F$92,"&gt;"&amp;0)+COUNTIFS($E$11:$E$92,$E108,$D$11:$D$92,"&gt;"&amp;Shrnutí!$H$5,$F$11:$F$92,"&gt;"&amp;0))))</f>
        <v>0</v>
      </c>
      <c r="E108" s="12"/>
      <c r="F108" s="12"/>
      <c r="G108" s="12"/>
      <c r="H108" s="12"/>
      <c r="I108" s="12"/>
      <c r="J108" s="12"/>
      <c r="K108" s="100" t="str">
        <f>IF($D108=0, " ",(IF(Shrnutí!$E$5&gt;0,SUMIFS(K$11:K$92,$C$11:$C$92,Shrnutí!$E$5,$E$11:$E$92,$E108),IF(Shrnutí!$F$5&gt;0,SUMIFS(K$11:K$92,$V$11:$V$92,Shrnutí!$F$5,$E$11:$E$92,$E108),SUMIFS(K$11:K$92,$F$11:$F$92,"&gt;0",$E$11:$E$92,$E108))))/$D108-(SUMIFS(K$11:K$92,$F$11:$F$92,"&lt;"&amp;Shrnutí!$G$5,$E$11:$E$92,$E108)+SUMIFS(K$11:K$92,$F$11:$F$92,"&gt;"&amp;Shrnutí!$H$5,$E$11:$E$92,$E108)))</f>
        <v xml:space="preserve"> </v>
      </c>
      <c r="L108" s="100" t="str">
        <f>IF($D108=0, " ",(IF(Shrnutí!$E$5&gt;0,SUMIFS(L$11:L$92,$C$11:$C$92,Shrnutí!$E$5,$E$11:$E$92,$E108),IF(Shrnutí!$F$5&gt;0,SUMIFS(L$11:L$92,$V$11:$V$92,Shrnutí!$F$5,$E$11:$E$92,$E108),SUMIFS(L$11:L$92,$F$11:$F$92,"&gt;0",$E$11:$E$92,$E108))))/$D108-(SUMIFS(L$11:L$92,$F$11:$F$92,"&lt;"&amp;Shrnutí!$G$5,$E$11:$E$92,$E108)+SUMIFS(L$11:L$92,$F$11:$F$92,"&gt;"&amp;Shrnutí!$H$5,$E$11:$E$92,$E108)))</f>
        <v xml:space="preserve"> </v>
      </c>
      <c r="M108" s="100" t="str">
        <f>IF($D108=0, " ",(IF(Shrnutí!$E$5&gt;0,SUMIFS(M$11:M$92,$C$11:$C$92,Shrnutí!$E$5,$E$11:$E$92,$E108),IF(Shrnutí!$F$5&gt;0,SUMIFS(M$11:M$92,$V$11:$V$92,Shrnutí!$F$5,$E$11:$E$92,$E108),SUMIFS(M$11:M$92,$F$11:$F$92,"&gt;0",$E$11:$E$92,$E108))))/$D108-(SUMIFS(M$11:M$92,$F$11:$F$92,"&lt;"&amp;Shrnutí!$G$5,$E$11:$E$92,$E108)+SUMIFS(M$11:M$92,$F$11:$F$92,"&gt;"&amp;Shrnutí!$H$5,$E$11:$E$92,$E108)))</f>
        <v xml:space="preserve"> </v>
      </c>
      <c r="N108" s="100" t="str">
        <f>IF($D108=0, " ",(IF(Shrnutí!$E$5&gt;0,SUMIFS(N$11:N$92,$C$11:$C$92,Shrnutí!$E$5,$E$11:$E$92,$E108),IF(Shrnutí!$F$5&gt;0,SUMIFS(N$11:N$92,$V$11:$V$92,Shrnutí!$F$5,$E$11:$E$92,$E108),SUMIFS(N$11:N$92,$F$11:$F$92,"&gt;0",$E$11:$E$92,$E108))))/$D108-(SUMIFS(N$11:N$92,$F$11:$F$92,"&lt;"&amp;Shrnutí!$G$5,$E$11:$E$92,$E108)+SUMIFS(N$11:N$92,$F$11:$F$92,"&gt;"&amp;Shrnutí!$H$5,$E$11:$E$92,$E108)))</f>
        <v xml:space="preserve"> </v>
      </c>
      <c r="O108" s="100" t="str">
        <f>IF($D108=0, " ",(IF(Shrnutí!$E$5&gt;0,SUMIFS(O$11:O$92,$C$11:$C$92,Shrnutí!$E$5,$E$11:$E$92,$E108),IF(Shrnutí!$F$5&gt;0,SUMIFS(O$11:O$92,$V$11:$V$92,Shrnutí!$F$5,$E$11:$E$92,$E108),SUMIFS(O$11:O$92,$F$11:$F$92,"&gt;0",$E$11:$E$92,$E108))))/$D108-(SUMIFS(O$11:O$92,$F$11:$F$92,"&lt;"&amp;Shrnutí!$G$5,$E$11:$E$92,$E108)+SUMIFS(O$11:O$92,$F$11:$F$92,"&gt;"&amp;Shrnutí!$H$5,$E$11:$E$92,$E108)))</f>
        <v xml:space="preserve"> </v>
      </c>
      <c r="P108" s="100" t="str">
        <f>IF($D108=0, " ",(IF(Shrnutí!$E$5&gt;0,SUMIFS(P$11:P$92,$C$11:$C$92,Shrnutí!$E$5,$E$11:$E$92,$E108),IF(Shrnutí!$F$5&gt;0,SUMIFS(P$11:P$92,$V$11:$V$92,Shrnutí!$F$5,$E$11:$E$92,$E108),SUMIFS(P$11:P$92,$F$11:$F$92,"&gt;0",$E$11:$E$92,$E108))))/$D108-(SUMIFS(P$11:P$92,$F$11:$F$92,"&lt;"&amp;Shrnutí!$G$5,$E$11:$E$92,$E108)+SUMIFS(P$11:P$92,$F$11:$F$92,"&gt;"&amp;Shrnutí!$H$5,$E$11:$E$92,$E108)))</f>
        <v xml:space="preserve"> </v>
      </c>
      <c r="Q108" s="100"/>
      <c r="R108" s="100" t="str">
        <f>IF($D108=0, " ",(IF(Shrnutí!$E$5&gt;0,SUMIFS(R$11:R$92,$C$11:$C$92,Shrnutí!$E$5,$E$11:$E$92,$E108),IF(Shrnutí!$F$5&gt;0,SUMIFS(R$11:R$92,$V$11:$V$92,Shrnutí!$F$5,$E$11:$E$92,$E108),SUMIFS(R$11:R$92,$F$11:$F$92,"&gt;0",$E$11:$E$92,$E108))))/$D108-(SUMIFS(R$11:R$92,$F$11:$F$92,"&lt;"&amp;Shrnutí!$G$5,$E$11:$E$92,$E108)+SUMIFS(R$11:R$92,$F$11:$F$92,"&gt;"&amp;Shrnutí!$H$5,$E$11:$E$92,$E108)))</f>
        <v xml:space="preserve"> </v>
      </c>
      <c r="S108" s="100" t="str">
        <f>IF($D108=0, " ",(IF(Shrnutí!$E$5&gt;0,SUMIFS(S$11:S$92,$C$11:$C$92,Shrnutí!$E$5,$E$11:$E$92,$E108),IF(Shrnutí!$F$5&gt;0,SUMIFS(S$11:S$92,$V$11:$V$92,Shrnutí!$F$5,$E$11:$E$92,$E108),SUMIFS(S$11:S$92,$F$11:$F$92,"&gt;0",$E$11:$E$92,$E108))))/$D108-(SUMIFS(S$11:S$92,$F$11:$F$92,"&lt;"&amp;Shrnutí!$G$5,$E$11:$E$92,$E108)+SUMIFS(S$11:S$92,$F$11:$F$92,"&gt;"&amp;Shrnutí!$H$5,$E$11:$E$92,$E108)))</f>
        <v xml:space="preserve"> </v>
      </c>
      <c r="T108" s="100" t="str">
        <f>IF($D108=0, " ",(IF(Shrnutí!$E$5&gt;0,SUMIFS(T$11:T$92,$C$11:$C$92,Shrnutí!$E$5,$E$11:$E$92,$E108),IF(Shrnutí!$F$5&gt;0,SUMIFS(T$11:T$92,$V$11:$V$92,Shrnutí!$F$5,$E$11:$E$92,$E108),SUMIFS(T$11:T$92,$F$11:$F$92,"&gt;0",$E$11:$E$92,$E108))))/$D108-(SUMIFS(T$11:T$92,$F$11:$F$92,"&lt;"&amp;Shrnutí!$G$5,$E$11:$E$92,$E108)+SUMIFS(T$11:T$92,$F$11:$F$92,"&gt;"&amp;Shrnutí!$H$5,$E$11:$E$92,$E108)))</f>
        <v xml:space="preserve"> </v>
      </c>
      <c r="U108" s="100" t="str">
        <f>IF($D108=0, " ",(IF(Shrnutí!$E$5&gt;0,SUMIFS(U$11:U$92,$C$11:$C$92,Shrnutí!$E$5,$E$11:$E$92,$E108),IF(Shrnutí!$F$5&gt;0,SUMIFS(U$11:U$92,$V$11:$V$92,Shrnutí!$F$5,$E$11:$E$92,$E108),SUMIFS(U$11:U$92,$F$11:$F$92,"&gt;0",$E$11:$E$92,$E108))))/$D108-(SUMIFS(U$11:U$92,$F$11:$F$92,"&lt;"&amp;Shrnutí!$G$5,$E$11:$E$92,$E108)+SUMIFS(U$11:U$92,$F$11:$F$92,"&gt;"&amp;Shrnutí!$H$5,$E$11:$E$92,$E108)))</f>
        <v xml:space="preserve"> </v>
      </c>
      <c r="V108" s="151">
        <v>7.5</v>
      </c>
      <c r="W108" s="59" t="str">
        <f t="shared" si="30"/>
        <v xml:space="preserve"> </v>
      </c>
      <c r="X108" s="148">
        <f t="shared" si="29"/>
        <v>0.53333333333333333</v>
      </c>
    </row>
    <row r="109" spans="1:24">
      <c r="A109" s="11">
        <v>14</v>
      </c>
      <c r="B109" s="12"/>
      <c r="C109" s="12"/>
      <c r="D109" s="12">
        <f>IF(Shrnutí!$E$5&gt;0,COUNTIFS($E$11:$E$92,$E109,$C$11:$C$92,Shrnutí!$E$5,$F$11:$F$92,"&gt;"&amp;0),IF(Shrnutí!$F$5&gt;0,COUNTIFS($E$11:$E$92,$E109,$V$11:$V$92,Shrnutí!$F$5,$F$11:$F$92,"&gt;"&amp;0),COUNTIFS($E$11:$E$92,E109,$F$11:$F$92,"&gt;"&amp;0)-(COUNTIFS($E$11:$E$92,$E109,$D$11:$D$92,"&lt;"&amp;Shrnutí!$G$5,$F$11:$F$92,"&gt;"&amp;0)+COUNTIFS($E$11:$E$92,$E109,$D$11:$D$92,"&gt;"&amp;Shrnutí!$H$5,$F$11:$F$92,"&gt;"&amp;0))))</f>
        <v>0</v>
      </c>
      <c r="E109" s="12"/>
      <c r="F109" s="12"/>
      <c r="G109" s="12"/>
      <c r="H109" s="12"/>
      <c r="I109" s="12"/>
      <c r="J109" s="12"/>
      <c r="K109" s="100" t="str">
        <f>IF($D109=0, " ",(IF(Shrnutí!$E$5&gt;0,SUMIFS(K$11:K$92,$C$11:$C$92,Shrnutí!$E$5,$E$11:$E$92,$E109),IF(Shrnutí!$F$5&gt;0,SUMIFS(K$11:K$92,$V$11:$V$92,Shrnutí!$F$5,$E$11:$E$92,$E109),SUMIFS(K$11:K$92,$F$11:$F$92,"&gt;0",$E$11:$E$92,$E109))))/$D109-(SUMIFS(K$11:K$92,$F$11:$F$92,"&lt;"&amp;Shrnutí!$G$5,$E$11:$E$92,$E109)+SUMIFS(K$11:K$92,$F$11:$F$92,"&gt;"&amp;Shrnutí!$H$5,$E$11:$E$92,$E109)))</f>
        <v xml:space="preserve"> </v>
      </c>
      <c r="L109" s="100" t="str">
        <f>IF($D109=0, " ",(IF(Shrnutí!$E$5&gt;0,SUMIFS(L$11:L$92,$C$11:$C$92,Shrnutí!$E$5,$E$11:$E$92,$E109),IF(Shrnutí!$F$5&gt;0,SUMIFS(L$11:L$92,$V$11:$V$92,Shrnutí!$F$5,$E$11:$E$92,$E109),SUMIFS(L$11:L$92,$F$11:$F$92,"&gt;0",$E$11:$E$92,$E109))))/$D109-(SUMIFS(L$11:L$92,$F$11:$F$92,"&lt;"&amp;Shrnutí!$G$5,$E$11:$E$92,$E109)+SUMIFS(L$11:L$92,$F$11:$F$92,"&gt;"&amp;Shrnutí!$H$5,$E$11:$E$92,$E109)))</f>
        <v xml:space="preserve"> </v>
      </c>
      <c r="M109" s="100" t="str">
        <f>IF($D109=0, " ",(IF(Shrnutí!$E$5&gt;0,SUMIFS(M$11:M$92,$C$11:$C$92,Shrnutí!$E$5,$E$11:$E$92,$E109),IF(Shrnutí!$F$5&gt;0,SUMIFS(M$11:M$92,$V$11:$V$92,Shrnutí!$F$5,$E$11:$E$92,$E109),SUMIFS(M$11:M$92,$F$11:$F$92,"&gt;0",$E$11:$E$92,$E109))))/$D109-(SUMIFS(M$11:M$92,$F$11:$F$92,"&lt;"&amp;Shrnutí!$G$5,$E$11:$E$92,$E109)+SUMIFS(M$11:M$92,$F$11:$F$92,"&gt;"&amp;Shrnutí!$H$5,$E$11:$E$92,$E109)))</f>
        <v xml:space="preserve"> </v>
      </c>
      <c r="N109" s="100" t="str">
        <f>IF($D109=0, " ",(IF(Shrnutí!$E$5&gt;0,SUMIFS(N$11:N$92,$C$11:$C$92,Shrnutí!$E$5,$E$11:$E$92,$E109),IF(Shrnutí!$F$5&gt;0,SUMIFS(N$11:N$92,$V$11:$V$92,Shrnutí!$F$5,$E$11:$E$92,$E109),SUMIFS(N$11:N$92,$F$11:$F$92,"&gt;0",$E$11:$E$92,$E109))))/$D109-(SUMIFS(N$11:N$92,$F$11:$F$92,"&lt;"&amp;Shrnutí!$G$5,$E$11:$E$92,$E109)+SUMIFS(N$11:N$92,$F$11:$F$92,"&gt;"&amp;Shrnutí!$H$5,$E$11:$E$92,$E109)))</f>
        <v xml:space="preserve"> </v>
      </c>
      <c r="O109" s="100" t="str">
        <f>IF($D109=0, " ",(IF(Shrnutí!$E$5&gt;0,SUMIFS(O$11:O$92,$C$11:$C$92,Shrnutí!$E$5,$E$11:$E$92,$E109),IF(Shrnutí!$F$5&gt;0,SUMIFS(O$11:O$92,$V$11:$V$92,Shrnutí!$F$5,$E$11:$E$92,$E109),SUMIFS(O$11:O$92,$F$11:$F$92,"&gt;0",$E$11:$E$92,$E109))))/$D109-(SUMIFS(O$11:O$92,$F$11:$F$92,"&lt;"&amp;Shrnutí!$G$5,$E$11:$E$92,$E109)+SUMIFS(O$11:O$92,$F$11:$F$92,"&gt;"&amp;Shrnutí!$H$5,$E$11:$E$92,$E109)))</f>
        <v xml:space="preserve"> </v>
      </c>
      <c r="P109" s="100" t="str">
        <f>IF($D109=0, " ",(IF(Shrnutí!$E$5&gt;0,SUMIFS(P$11:P$92,$C$11:$C$92,Shrnutí!$E$5,$E$11:$E$92,$E109),IF(Shrnutí!$F$5&gt;0,SUMIFS(P$11:P$92,$V$11:$V$92,Shrnutí!$F$5,$E$11:$E$92,$E109),SUMIFS(P$11:P$92,$F$11:$F$92,"&gt;0",$E$11:$E$92,$E109))))/$D109-(SUMIFS(P$11:P$92,$F$11:$F$92,"&lt;"&amp;Shrnutí!$G$5,$E$11:$E$92,$E109)+SUMIFS(P$11:P$92,$F$11:$F$92,"&gt;"&amp;Shrnutí!$H$5,$E$11:$E$92,$E109)))</f>
        <v xml:space="preserve"> </v>
      </c>
      <c r="Q109" s="100"/>
      <c r="R109" s="100" t="str">
        <f>IF($D109=0, " ",(IF(Shrnutí!$E$5&gt;0,SUMIFS(R$11:R$92,$C$11:$C$92,Shrnutí!$E$5,$E$11:$E$92,$E109),IF(Shrnutí!$F$5&gt;0,SUMIFS(R$11:R$92,$V$11:$V$92,Shrnutí!$F$5,$E$11:$E$92,$E109),SUMIFS(R$11:R$92,$F$11:$F$92,"&gt;0",$E$11:$E$92,$E109))))/$D109-(SUMIFS(R$11:R$92,$F$11:$F$92,"&lt;"&amp;Shrnutí!$G$5,$E$11:$E$92,$E109)+SUMIFS(R$11:R$92,$F$11:$F$92,"&gt;"&amp;Shrnutí!$H$5,$E$11:$E$92,$E109)))</f>
        <v xml:space="preserve"> </v>
      </c>
      <c r="S109" s="100" t="str">
        <f>IF($D109=0, " ",(IF(Shrnutí!$E$5&gt;0,SUMIFS(S$11:S$92,$C$11:$C$92,Shrnutí!$E$5,$E$11:$E$92,$E109),IF(Shrnutí!$F$5&gt;0,SUMIFS(S$11:S$92,$V$11:$V$92,Shrnutí!$F$5,$E$11:$E$92,$E109),SUMIFS(S$11:S$92,$F$11:$F$92,"&gt;0",$E$11:$E$92,$E109))))/$D109-(SUMIFS(S$11:S$92,$F$11:$F$92,"&lt;"&amp;Shrnutí!$G$5,$E$11:$E$92,$E109)+SUMIFS(S$11:S$92,$F$11:$F$92,"&gt;"&amp;Shrnutí!$H$5,$E$11:$E$92,$E109)))</f>
        <v xml:space="preserve"> </v>
      </c>
      <c r="T109" s="100" t="str">
        <f>IF($D109=0, " ",(IF(Shrnutí!$E$5&gt;0,SUMIFS(T$11:T$92,$C$11:$C$92,Shrnutí!$E$5,$E$11:$E$92,$E109),IF(Shrnutí!$F$5&gt;0,SUMIFS(T$11:T$92,$V$11:$V$92,Shrnutí!$F$5,$E$11:$E$92,$E109),SUMIFS(T$11:T$92,$F$11:$F$92,"&gt;0",$E$11:$E$92,$E109))))/$D109-(SUMIFS(T$11:T$92,$F$11:$F$92,"&lt;"&amp;Shrnutí!$G$5,$E$11:$E$92,$E109)+SUMIFS(T$11:T$92,$F$11:$F$92,"&gt;"&amp;Shrnutí!$H$5,$E$11:$E$92,$E109)))</f>
        <v xml:space="preserve"> </v>
      </c>
      <c r="U109" s="100" t="str">
        <f>IF($D109=0, " ",(IF(Shrnutí!$E$5&gt;0,SUMIFS(U$11:U$92,$C$11:$C$92,Shrnutí!$E$5,$E$11:$E$92,$E109),IF(Shrnutí!$F$5&gt;0,SUMIFS(U$11:U$92,$V$11:$V$92,Shrnutí!$F$5,$E$11:$E$92,$E109),SUMIFS(U$11:U$92,$F$11:$F$92,"&gt;0",$E$11:$E$92,$E109))))/$D109-(SUMIFS(U$11:U$92,$F$11:$F$92,"&lt;"&amp;Shrnutí!$G$5,$E$11:$E$92,$E109)+SUMIFS(U$11:U$92,$F$11:$F$92,"&gt;"&amp;Shrnutí!$H$5,$E$11:$E$92,$E109)))</f>
        <v xml:space="preserve"> </v>
      </c>
      <c r="V109" s="151">
        <v>7.5</v>
      </c>
      <c r="W109" s="59" t="str">
        <f t="shared" si="30"/>
        <v xml:space="preserve"> </v>
      </c>
      <c r="X109" s="148">
        <f t="shared" si="29"/>
        <v>0.53333333333333333</v>
      </c>
    </row>
    <row r="110" spans="1:24">
      <c r="A110" s="11">
        <v>15</v>
      </c>
      <c r="B110" s="12"/>
      <c r="C110" s="12"/>
      <c r="D110" s="12">
        <f>IF(Shrnutí!$E$5&gt;0,COUNTIFS($E$11:$E$92,$E110,$C$11:$C$92,Shrnutí!$E$5,$F$11:$F$92,"&gt;"&amp;0),IF(Shrnutí!$F$5&gt;0,COUNTIFS($E$11:$E$92,$E110,$V$11:$V$92,Shrnutí!$F$5,$F$11:$F$92,"&gt;"&amp;0),COUNTIFS($E$11:$E$92,E110,$F$11:$F$92,"&gt;"&amp;0)-(COUNTIFS($E$11:$E$92,$E110,$D$11:$D$92,"&lt;"&amp;Shrnutí!$G$5,$F$11:$F$92,"&gt;"&amp;0)+COUNTIFS($E$11:$E$92,$E110,$D$11:$D$92,"&gt;"&amp;Shrnutí!$H$5,$F$11:$F$92,"&gt;"&amp;0))))</f>
        <v>0</v>
      </c>
      <c r="E110" s="12"/>
      <c r="F110" s="12"/>
      <c r="G110" s="12"/>
      <c r="H110" s="12"/>
      <c r="I110" s="12"/>
      <c r="J110" s="12"/>
      <c r="K110" s="100" t="str">
        <f>IF($D110=0, " ",(IF(Shrnutí!$E$5&gt;0,SUMIFS(K$11:K$92,$C$11:$C$92,Shrnutí!$E$5,$E$11:$E$92,$E110),IF(Shrnutí!$F$5&gt;0,SUMIFS(K$11:K$92,$V$11:$V$92,Shrnutí!$F$5,$E$11:$E$92,$E110),SUMIFS(K$11:K$92,$F$11:$F$92,"&gt;0",$E$11:$E$92,$E110))))/$D110-(SUMIFS(K$11:K$92,$F$11:$F$92,"&lt;"&amp;Shrnutí!$G$5,$E$11:$E$92,$E110)+SUMIFS(K$11:K$92,$F$11:$F$92,"&gt;"&amp;Shrnutí!$H$5,$E$11:$E$92,$E110)))</f>
        <v xml:space="preserve"> </v>
      </c>
      <c r="L110" s="100" t="str">
        <f>IF($D110=0, " ",(IF(Shrnutí!$E$5&gt;0,SUMIFS(L$11:L$92,$C$11:$C$92,Shrnutí!$E$5,$E$11:$E$92,$E110),IF(Shrnutí!$F$5&gt;0,SUMIFS(L$11:L$92,$V$11:$V$92,Shrnutí!$F$5,$E$11:$E$92,$E110),SUMIFS(L$11:L$92,$F$11:$F$92,"&gt;0",$E$11:$E$92,$E110))))/$D110-(SUMIFS(L$11:L$92,$F$11:$F$92,"&lt;"&amp;Shrnutí!$G$5,$E$11:$E$92,$E110)+SUMIFS(L$11:L$92,$F$11:$F$92,"&gt;"&amp;Shrnutí!$H$5,$E$11:$E$92,$E110)))</f>
        <v xml:space="preserve"> </v>
      </c>
      <c r="M110" s="100" t="str">
        <f>IF($D110=0, " ",(IF(Shrnutí!$E$5&gt;0,SUMIFS(M$11:M$92,$C$11:$C$92,Shrnutí!$E$5,$E$11:$E$92,$E110),IF(Shrnutí!$F$5&gt;0,SUMIFS(M$11:M$92,$V$11:$V$92,Shrnutí!$F$5,$E$11:$E$92,$E110),SUMIFS(M$11:M$92,$F$11:$F$92,"&gt;0",$E$11:$E$92,$E110))))/$D110-(SUMIFS(M$11:M$92,$F$11:$F$92,"&lt;"&amp;Shrnutí!$G$5,$E$11:$E$92,$E110)+SUMIFS(M$11:M$92,$F$11:$F$92,"&gt;"&amp;Shrnutí!$H$5,$E$11:$E$92,$E110)))</f>
        <v xml:space="preserve"> </v>
      </c>
      <c r="N110" s="100" t="str">
        <f>IF($D110=0, " ",(IF(Shrnutí!$E$5&gt;0,SUMIFS(N$11:N$92,$C$11:$C$92,Shrnutí!$E$5,$E$11:$E$92,$E110),IF(Shrnutí!$F$5&gt;0,SUMIFS(N$11:N$92,$V$11:$V$92,Shrnutí!$F$5,$E$11:$E$92,$E110),SUMIFS(N$11:N$92,$F$11:$F$92,"&gt;0",$E$11:$E$92,$E110))))/$D110-(SUMIFS(N$11:N$92,$F$11:$F$92,"&lt;"&amp;Shrnutí!$G$5,$E$11:$E$92,$E110)+SUMIFS(N$11:N$92,$F$11:$F$92,"&gt;"&amp;Shrnutí!$H$5,$E$11:$E$92,$E110)))</f>
        <v xml:space="preserve"> </v>
      </c>
      <c r="O110" s="100" t="str">
        <f>IF($D110=0, " ",(IF(Shrnutí!$E$5&gt;0,SUMIFS(O$11:O$92,$C$11:$C$92,Shrnutí!$E$5,$E$11:$E$92,$E110),IF(Shrnutí!$F$5&gt;0,SUMIFS(O$11:O$92,$V$11:$V$92,Shrnutí!$F$5,$E$11:$E$92,$E110),SUMIFS(O$11:O$92,$F$11:$F$92,"&gt;0",$E$11:$E$92,$E110))))/$D110-(SUMIFS(O$11:O$92,$F$11:$F$92,"&lt;"&amp;Shrnutí!$G$5,$E$11:$E$92,$E110)+SUMIFS(O$11:O$92,$F$11:$F$92,"&gt;"&amp;Shrnutí!$H$5,$E$11:$E$92,$E110)))</f>
        <v xml:space="preserve"> </v>
      </c>
      <c r="P110" s="100" t="str">
        <f>IF($D110=0, " ",(IF(Shrnutí!$E$5&gt;0,SUMIFS(P$11:P$92,$C$11:$C$92,Shrnutí!$E$5,$E$11:$E$92,$E110),IF(Shrnutí!$F$5&gt;0,SUMIFS(P$11:P$92,$V$11:$V$92,Shrnutí!$F$5,$E$11:$E$92,$E110),SUMIFS(P$11:P$92,$F$11:$F$92,"&gt;0",$E$11:$E$92,$E110))))/$D110-(SUMIFS(P$11:P$92,$F$11:$F$92,"&lt;"&amp;Shrnutí!$G$5,$E$11:$E$92,$E110)+SUMIFS(P$11:P$92,$F$11:$F$92,"&gt;"&amp;Shrnutí!$H$5,$E$11:$E$92,$E110)))</f>
        <v xml:space="preserve"> </v>
      </c>
      <c r="Q110" s="100"/>
      <c r="R110" s="100" t="str">
        <f>IF($D110=0, " ",(IF(Shrnutí!$E$5&gt;0,SUMIFS(R$11:R$92,$C$11:$C$92,Shrnutí!$E$5,$E$11:$E$92,$E110),IF(Shrnutí!$F$5&gt;0,SUMIFS(R$11:R$92,$V$11:$V$92,Shrnutí!$F$5,$E$11:$E$92,$E110),SUMIFS(R$11:R$92,$F$11:$F$92,"&gt;0",$E$11:$E$92,$E110))))/$D110-(SUMIFS(R$11:R$92,$F$11:$F$92,"&lt;"&amp;Shrnutí!$G$5,$E$11:$E$92,$E110)+SUMIFS(R$11:R$92,$F$11:$F$92,"&gt;"&amp;Shrnutí!$H$5,$E$11:$E$92,$E110)))</f>
        <v xml:space="preserve"> </v>
      </c>
      <c r="S110" s="100" t="str">
        <f>IF($D110=0, " ",(IF(Shrnutí!$E$5&gt;0,SUMIFS(S$11:S$92,$C$11:$C$92,Shrnutí!$E$5,$E$11:$E$92,$E110),IF(Shrnutí!$F$5&gt;0,SUMIFS(S$11:S$92,$V$11:$V$92,Shrnutí!$F$5,$E$11:$E$92,$E110),SUMIFS(S$11:S$92,$F$11:$F$92,"&gt;0",$E$11:$E$92,$E110))))/$D110-(SUMIFS(S$11:S$92,$F$11:$F$92,"&lt;"&amp;Shrnutí!$G$5,$E$11:$E$92,$E110)+SUMIFS(S$11:S$92,$F$11:$F$92,"&gt;"&amp;Shrnutí!$H$5,$E$11:$E$92,$E110)))</f>
        <v xml:space="preserve"> </v>
      </c>
      <c r="T110" s="100" t="str">
        <f>IF($D110=0, " ",(IF(Shrnutí!$E$5&gt;0,SUMIFS(T$11:T$92,$C$11:$C$92,Shrnutí!$E$5,$E$11:$E$92,$E110),IF(Shrnutí!$F$5&gt;0,SUMIFS(T$11:T$92,$V$11:$V$92,Shrnutí!$F$5,$E$11:$E$92,$E110),SUMIFS(T$11:T$92,$F$11:$F$92,"&gt;0",$E$11:$E$92,$E110))))/$D110-(SUMIFS(T$11:T$92,$F$11:$F$92,"&lt;"&amp;Shrnutí!$G$5,$E$11:$E$92,$E110)+SUMIFS(T$11:T$92,$F$11:$F$92,"&gt;"&amp;Shrnutí!$H$5,$E$11:$E$92,$E110)))</f>
        <v xml:space="preserve"> </v>
      </c>
      <c r="U110" s="100" t="str">
        <f>IF($D110=0, " ",(IF(Shrnutí!$E$5&gt;0,SUMIFS(U$11:U$92,$C$11:$C$92,Shrnutí!$E$5,$E$11:$E$92,$E110),IF(Shrnutí!$F$5&gt;0,SUMIFS(U$11:U$92,$V$11:$V$92,Shrnutí!$F$5,$E$11:$E$92,$E110),SUMIFS(U$11:U$92,$F$11:$F$92,"&gt;0",$E$11:$E$92,$E110))))/$D110-(SUMIFS(U$11:U$92,$F$11:$F$92,"&lt;"&amp;Shrnutí!$G$5,$E$11:$E$92,$E110)+SUMIFS(U$11:U$92,$F$11:$F$92,"&gt;"&amp;Shrnutí!$H$5,$E$11:$E$92,$E110)))</f>
        <v xml:space="preserve"> </v>
      </c>
      <c r="V110" s="151">
        <v>7.5</v>
      </c>
      <c r="W110" s="59" t="str">
        <f t="shared" si="30"/>
        <v xml:space="preserve"> </v>
      </c>
      <c r="X110" s="148">
        <f t="shared" si="29"/>
        <v>0.53333333333333333</v>
      </c>
    </row>
    <row r="111" spans="1:24">
      <c r="A111" s="11">
        <v>16</v>
      </c>
      <c r="B111" s="12"/>
      <c r="C111" s="12"/>
      <c r="D111" s="12">
        <f>IF(Shrnutí!$E$5&gt;0,COUNTIFS($E$11:$E$92,$E111,$C$11:$C$92,Shrnutí!$E$5,$F$11:$F$92,"&gt;"&amp;0),IF(Shrnutí!$F$5&gt;0,COUNTIFS($E$11:$E$92,$E111,$V$11:$V$92,Shrnutí!$F$5,$F$11:$F$92,"&gt;"&amp;0),COUNTIFS($E$11:$E$92,E111,$F$11:$F$92,"&gt;"&amp;0)-(COUNTIFS($E$11:$E$92,$E111,$D$11:$D$92,"&lt;"&amp;Shrnutí!$G$5,$F$11:$F$92,"&gt;"&amp;0)+COUNTIFS($E$11:$E$92,$E111,$D$11:$D$92,"&gt;"&amp;Shrnutí!$H$5,$F$11:$F$92,"&gt;"&amp;0))))</f>
        <v>0</v>
      </c>
      <c r="E111" s="12"/>
      <c r="F111" s="12"/>
      <c r="G111" s="12"/>
      <c r="H111" s="12"/>
      <c r="I111" s="12"/>
      <c r="J111" s="12"/>
      <c r="K111" s="100" t="str">
        <f>IF($D111=0, " ",(IF(Shrnutí!$E$5&gt;0,SUMIFS(K$11:K$92,$C$11:$C$92,Shrnutí!$E$5,$E$11:$E$92,$E111),IF(Shrnutí!$F$5&gt;0,SUMIFS(K$11:K$92,$V$11:$V$92,Shrnutí!$F$5,$E$11:$E$92,$E111),SUMIFS(K$11:K$92,$F$11:$F$92,"&gt;0",$E$11:$E$92,$E111))))/$D111-(SUMIFS(K$11:K$92,$F$11:$F$92,"&lt;"&amp;Shrnutí!$G$5,$E$11:$E$92,$E111)+SUMIFS(K$11:K$92,$F$11:$F$92,"&gt;"&amp;Shrnutí!$H$5,$E$11:$E$92,$E111)))</f>
        <v xml:space="preserve"> </v>
      </c>
      <c r="L111" s="100" t="str">
        <f>IF($D111=0, " ",(IF(Shrnutí!$E$5&gt;0,SUMIFS(L$11:L$92,$C$11:$C$92,Shrnutí!$E$5,$E$11:$E$92,$E111),IF(Shrnutí!$F$5&gt;0,SUMIFS(L$11:L$92,$V$11:$V$92,Shrnutí!$F$5,$E$11:$E$92,$E111),SUMIFS(L$11:L$92,$F$11:$F$92,"&gt;0",$E$11:$E$92,$E111))))/$D111-(SUMIFS(L$11:L$92,$F$11:$F$92,"&lt;"&amp;Shrnutí!$G$5,$E$11:$E$92,$E111)+SUMIFS(L$11:L$92,$F$11:$F$92,"&gt;"&amp;Shrnutí!$H$5,$E$11:$E$92,$E111)))</f>
        <v xml:space="preserve"> </v>
      </c>
      <c r="M111" s="100" t="str">
        <f>IF($D111=0, " ",(IF(Shrnutí!$E$5&gt;0,SUMIFS(M$11:M$92,$C$11:$C$92,Shrnutí!$E$5,$E$11:$E$92,$E111),IF(Shrnutí!$F$5&gt;0,SUMIFS(M$11:M$92,$V$11:$V$92,Shrnutí!$F$5,$E$11:$E$92,$E111),SUMIFS(M$11:M$92,$F$11:$F$92,"&gt;0",$E$11:$E$92,$E111))))/$D111-(SUMIFS(M$11:M$92,$F$11:$F$92,"&lt;"&amp;Shrnutí!$G$5,$E$11:$E$92,$E111)+SUMIFS(M$11:M$92,$F$11:$F$92,"&gt;"&amp;Shrnutí!$H$5,$E$11:$E$92,$E111)))</f>
        <v xml:space="preserve"> </v>
      </c>
      <c r="N111" s="100" t="str">
        <f>IF($D111=0, " ",(IF(Shrnutí!$E$5&gt;0,SUMIFS(N$11:N$92,$C$11:$C$92,Shrnutí!$E$5,$E$11:$E$92,$E111),IF(Shrnutí!$F$5&gt;0,SUMIFS(N$11:N$92,$V$11:$V$92,Shrnutí!$F$5,$E$11:$E$92,$E111),SUMIFS(N$11:N$92,$F$11:$F$92,"&gt;0",$E$11:$E$92,$E111))))/$D111-(SUMIFS(N$11:N$92,$F$11:$F$92,"&lt;"&amp;Shrnutí!$G$5,$E$11:$E$92,$E111)+SUMIFS(N$11:N$92,$F$11:$F$92,"&gt;"&amp;Shrnutí!$H$5,$E$11:$E$92,$E111)))</f>
        <v xml:space="preserve"> </v>
      </c>
      <c r="O111" s="100" t="str">
        <f>IF($D111=0, " ",(IF(Shrnutí!$E$5&gt;0,SUMIFS(O$11:O$92,$C$11:$C$92,Shrnutí!$E$5,$E$11:$E$92,$E111),IF(Shrnutí!$F$5&gt;0,SUMIFS(O$11:O$92,$V$11:$V$92,Shrnutí!$F$5,$E$11:$E$92,$E111),SUMIFS(O$11:O$92,$F$11:$F$92,"&gt;0",$E$11:$E$92,$E111))))/$D111-(SUMIFS(O$11:O$92,$F$11:$F$92,"&lt;"&amp;Shrnutí!$G$5,$E$11:$E$92,$E111)+SUMIFS(O$11:O$92,$F$11:$F$92,"&gt;"&amp;Shrnutí!$H$5,$E$11:$E$92,$E111)))</f>
        <v xml:space="preserve"> </v>
      </c>
      <c r="P111" s="100" t="str">
        <f>IF($D111=0, " ",(IF(Shrnutí!$E$5&gt;0,SUMIFS(P$11:P$92,$C$11:$C$92,Shrnutí!$E$5,$E$11:$E$92,$E111),IF(Shrnutí!$F$5&gt;0,SUMIFS(P$11:P$92,$V$11:$V$92,Shrnutí!$F$5,$E$11:$E$92,$E111),SUMIFS(P$11:P$92,$F$11:$F$92,"&gt;0",$E$11:$E$92,$E111))))/$D111-(SUMIFS(P$11:P$92,$F$11:$F$92,"&lt;"&amp;Shrnutí!$G$5,$E$11:$E$92,$E111)+SUMIFS(P$11:P$92,$F$11:$F$92,"&gt;"&amp;Shrnutí!$H$5,$E$11:$E$92,$E111)))</f>
        <v xml:space="preserve"> </v>
      </c>
      <c r="Q111" s="100"/>
      <c r="R111" s="100" t="str">
        <f>IF($D111=0, " ",(IF(Shrnutí!$E$5&gt;0,SUMIFS(R$11:R$92,$C$11:$C$92,Shrnutí!$E$5,$E$11:$E$92,$E111),IF(Shrnutí!$F$5&gt;0,SUMIFS(R$11:R$92,$V$11:$V$92,Shrnutí!$F$5,$E$11:$E$92,$E111),SUMIFS(R$11:R$92,$F$11:$F$92,"&gt;0",$E$11:$E$92,$E111))))/$D111-(SUMIFS(R$11:R$92,$F$11:$F$92,"&lt;"&amp;Shrnutí!$G$5,$E$11:$E$92,$E111)+SUMIFS(R$11:R$92,$F$11:$F$92,"&gt;"&amp;Shrnutí!$H$5,$E$11:$E$92,$E111)))</f>
        <v xml:space="preserve"> </v>
      </c>
      <c r="S111" s="100" t="str">
        <f>IF($D111=0, " ",(IF(Shrnutí!$E$5&gt;0,SUMIFS(S$11:S$92,$C$11:$C$92,Shrnutí!$E$5,$E$11:$E$92,$E111),IF(Shrnutí!$F$5&gt;0,SUMIFS(S$11:S$92,$V$11:$V$92,Shrnutí!$F$5,$E$11:$E$92,$E111),SUMIFS(S$11:S$92,$F$11:$F$92,"&gt;0",$E$11:$E$92,$E111))))/$D111-(SUMIFS(S$11:S$92,$F$11:$F$92,"&lt;"&amp;Shrnutí!$G$5,$E$11:$E$92,$E111)+SUMIFS(S$11:S$92,$F$11:$F$92,"&gt;"&amp;Shrnutí!$H$5,$E$11:$E$92,$E111)))</f>
        <v xml:space="preserve"> </v>
      </c>
      <c r="T111" s="100" t="str">
        <f>IF($D111=0, " ",(IF(Shrnutí!$E$5&gt;0,SUMIFS(T$11:T$92,$C$11:$C$92,Shrnutí!$E$5,$E$11:$E$92,$E111),IF(Shrnutí!$F$5&gt;0,SUMIFS(T$11:T$92,$V$11:$V$92,Shrnutí!$F$5,$E$11:$E$92,$E111),SUMIFS(T$11:T$92,$F$11:$F$92,"&gt;0",$E$11:$E$92,$E111))))/$D111-(SUMIFS(T$11:T$92,$F$11:$F$92,"&lt;"&amp;Shrnutí!$G$5,$E$11:$E$92,$E111)+SUMIFS(T$11:T$92,$F$11:$F$92,"&gt;"&amp;Shrnutí!$H$5,$E$11:$E$92,$E111)))</f>
        <v xml:space="preserve"> </v>
      </c>
      <c r="U111" s="100" t="str">
        <f>IF($D111=0, " ",(IF(Shrnutí!$E$5&gt;0,SUMIFS(U$11:U$92,$C$11:$C$92,Shrnutí!$E$5,$E$11:$E$92,$E111),IF(Shrnutí!$F$5&gt;0,SUMIFS(U$11:U$92,$V$11:$V$92,Shrnutí!$F$5,$E$11:$E$92,$E111),SUMIFS(U$11:U$92,$F$11:$F$92,"&gt;0",$E$11:$E$92,$E111))))/$D111-(SUMIFS(U$11:U$92,$F$11:$F$92,"&lt;"&amp;Shrnutí!$G$5,$E$11:$E$92,$E111)+SUMIFS(U$11:U$92,$F$11:$F$92,"&gt;"&amp;Shrnutí!$H$5,$E$11:$E$92,$E111)))</f>
        <v xml:space="preserve"> </v>
      </c>
      <c r="V111" s="151">
        <v>7.5</v>
      </c>
      <c r="W111" s="59" t="str">
        <f t="shared" si="30"/>
        <v xml:space="preserve"> </v>
      </c>
      <c r="X111" s="148">
        <f t="shared" si="29"/>
        <v>0.53333333333333333</v>
      </c>
    </row>
    <row r="112" spans="1:24">
      <c r="A112" s="11">
        <v>17</v>
      </c>
      <c r="B112" s="12"/>
      <c r="C112" s="12"/>
      <c r="D112" s="12">
        <f>IF(Shrnutí!$E$5&gt;0,COUNTIFS($E$11:$E$92,$E112,$C$11:$C$92,Shrnutí!$E$5,$F$11:$F$92,"&gt;"&amp;0),IF(Shrnutí!$F$5&gt;0,COUNTIFS($E$11:$E$92,$E112,$V$11:$V$92,Shrnutí!$F$5,$F$11:$F$92,"&gt;"&amp;0),COUNTIFS($E$11:$E$92,E112,$F$11:$F$92,"&gt;"&amp;0)-(COUNTIFS($E$11:$E$92,$E112,$D$11:$D$92,"&lt;"&amp;Shrnutí!$G$5,$F$11:$F$92,"&gt;"&amp;0)+COUNTIFS($E$11:$E$92,$E112,$D$11:$D$92,"&gt;"&amp;Shrnutí!$H$5,$F$11:$F$92,"&gt;"&amp;0))))</f>
        <v>0</v>
      </c>
      <c r="E112" s="12"/>
      <c r="F112" s="12"/>
      <c r="G112" s="12"/>
      <c r="H112" s="12"/>
      <c r="I112" s="12"/>
      <c r="J112" s="12"/>
      <c r="K112" s="100" t="str">
        <f>IF($D112=0, " ",(IF(Shrnutí!$E$5&gt;0,SUMIFS(K$11:K$92,$C$11:$C$92,Shrnutí!$E$5,$E$11:$E$92,$E112),IF(Shrnutí!$F$5&gt;0,SUMIFS(K$11:K$92,$V$11:$V$92,Shrnutí!$F$5,$E$11:$E$92,$E112),SUMIFS(K$11:K$92,$F$11:$F$92,"&gt;0",$E$11:$E$92,$E112))))/$D112-(SUMIFS(K$11:K$92,$F$11:$F$92,"&lt;"&amp;Shrnutí!$G$5,$E$11:$E$92,$E112)+SUMIFS(K$11:K$92,$F$11:$F$92,"&gt;"&amp;Shrnutí!$H$5,$E$11:$E$92,$E112)))</f>
        <v xml:space="preserve"> </v>
      </c>
      <c r="L112" s="100" t="str">
        <f>IF($D112=0, " ",(IF(Shrnutí!$E$5&gt;0,SUMIFS(L$11:L$92,$C$11:$C$92,Shrnutí!$E$5,$E$11:$E$92,$E112),IF(Shrnutí!$F$5&gt;0,SUMIFS(L$11:L$92,$V$11:$V$92,Shrnutí!$F$5,$E$11:$E$92,$E112),SUMIFS(L$11:L$92,$F$11:$F$92,"&gt;0",$E$11:$E$92,$E112))))/$D112-(SUMIFS(L$11:L$92,$F$11:$F$92,"&lt;"&amp;Shrnutí!$G$5,$E$11:$E$92,$E112)+SUMIFS(L$11:L$92,$F$11:$F$92,"&gt;"&amp;Shrnutí!$H$5,$E$11:$E$92,$E112)))</f>
        <v xml:space="preserve"> </v>
      </c>
      <c r="M112" s="100" t="str">
        <f>IF($D112=0, " ",(IF(Shrnutí!$E$5&gt;0,SUMIFS(M$11:M$92,$C$11:$C$92,Shrnutí!$E$5,$E$11:$E$92,$E112),IF(Shrnutí!$F$5&gt;0,SUMIFS(M$11:M$92,$V$11:$V$92,Shrnutí!$F$5,$E$11:$E$92,$E112),SUMIFS(M$11:M$92,$F$11:$F$92,"&gt;0",$E$11:$E$92,$E112))))/$D112-(SUMIFS(M$11:M$92,$F$11:$F$92,"&lt;"&amp;Shrnutí!$G$5,$E$11:$E$92,$E112)+SUMIFS(M$11:M$92,$F$11:$F$92,"&gt;"&amp;Shrnutí!$H$5,$E$11:$E$92,$E112)))</f>
        <v xml:space="preserve"> </v>
      </c>
      <c r="N112" s="100" t="str">
        <f>IF($D112=0, " ",(IF(Shrnutí!$E$5&gt;0,SUMIFS(N$11:N$92,$C$11:$C$92,Shrnutí!$E$5,$E$11:$E$92,$E112),IF(Shrnutí!$F$5&gt;0,SUMIFS(N$11:N$92,$V$11:$V$92,Shrnutí!$F$5,$E$11:$E$92,$E112),SUMIFS(N$11:N$92,$F$11:$F$92,"&gt;0",$E$11:$E$92,$E112))))/$D112-(SUMIFS(N$11:N$92,$F$11:$F$92,"&lt;"&amp;Shrnutí!$G$5,$E$11:$E$92,$E112)+SUMIFS(N$11:N$92,$F$11:$F$92,"&gt;"&amp;Shrnutí!$H$5,$E$11:$E$92,$E112)))</f>
        <v xml:space="preserve"> </v>
      </c>
      <c r="O112" s="100" t="str">
        <f>IF($D112=0, " ",(IF(Shrnutí!$E$5&gt;0,SUMIFS(O$11:O$92,$C$11:$C$92,Shrnutí!$E$5,$E$11:$E$92,$E112),IF(Shrnutí!$F$5&gt;0,SUMIFS(O$11:O$92,$V$11:$V$92,Shrnutí!$F$5,$E$11:$E$92,$E112),SUMIFS(O$11:O$92,$F$11:$F$92,"&gt;0",$E$11:$E$92,$E112))))/$D112-(SUMIFS(O$11:O$92,$F$11:$F$92,"&lt;"&amp;Shrnutí!$G$5,$E$11:$E$92,$E112)+SUMIFS(O$11:O$92,$F$11:$F$92,"&gt;"&amp;Shrnutí!$H$5,$E$11:$E$92,$E112)))</f>
        <v xml:space="preserve"> </v>
      </c>
      <c r="P112" s="100" t="str">
        <f>IF($D112=0, " ",(IF(Shrnutí!$E$5&gt;0,SUMIFS(P$11:P$92,$C$11:$C$92,Shrnutí!$E$5,$E$11:$E$92,$E112),IF(Shrnutí!$F$5&gt;0,SUMIFS(P$11:P$92,$V$11:$V$92,Shrnutí!$F$5,$E$11:$E$92,$E112),SUMIFS(P$11:P$92,$F$11:$F$92,"&gt;0",$E$11:$E$92,$E112))))/$D112-(SUMIFS(P$11:P$92,$F$11:$F$92,"&lt;"&amp;Shrnutí!$G$5,$E$11:$E$92,$E112)+SUMIFS(P$11:P$92,$F$11:$F$92,"&gt;"&amp;Shrnutí!$H$5,$E$11:$E$92,$E112)))</f>
        <v xml:space="preserve"> </v>
      </c>
      <c r="Q112" s="100"/>
      <c r="R112" s="100" t="str">
        <f>IF($D112=0, " ",(IF(Shrnutí!$E$5&gt;0,SUMIFS(R$11:R$92,$C$11:$C$92,Shrnutí!$E$5,$E$11:$E$92,$E112),IF(Shrnutí!$F$5&gt;0,SUMIFS(R$11:R$92,$V$11:$V$92,Shrnutí!$F$5,$E$11:$E$92,$E112),SUMIFS(R$11:R$92,$F$11:$F$92,"&gt;0",$E$11:$E$92,$E112))))/$D112-(SUMIFS(R$11:R$92,$F$11:$F$92,"&lt;"&amp;Shrnutí!$G$5,$E$11:$E$92,$E112)+SUMIFS(R$11:R$92,$F$11:$F$92,"&gt;"&amp;Shrnutí!$H$5,$E$11:$E$92,$E112)))</f>
        <v xml:space="preserve"> </v>
      </c>
      <c r="S112" s="100" t="str">
        <f>IF($D112=0, " ",(IF(Shrnutí!$E$5&gt;0,SUMIFS(S$11:S$92,$C$11:$C$92,Shrnutí!$E$5,$E$11:$E$92,$E112),IF(Shrnutí!$F$5&gt;0,SUMIFS(S$11:S$92,$V$11:$V$92,Shrnutí!$F$5,$E$11:$E$92,$E112),SUMIFS(S$11:S$92,$F$11:$F$92,"&gt;0",$E$11:$E$92,$E112))))/$D112-(SUMIFS(S$11:S$92,$F$11:$F$92,"&lt;"&amp;Shrnutí!$G$5,$E$11:$E$92,$E112)+SUMIFS(S$11:S$92,$F$11:$F$92,"&gt;"&amp;Shrnutí!$H$5,$E$11:$E$92,$E112)))</f>
        <v xml:space="preserve"> </v>
      </c>
      <c r="T112" s="100" t="str">
        <f>IF($D112=0, " ",(IF(Shrnutí!$E$5&gt;0,SUMIFS(T$11:T$92,$C$11:$C$92,Shrnutí!$E$5,$E$11:$E$92,$E112),IF(Shrnutí!$F$5&gt;0,SUMIFS(T$11:T$92,$V$11:$V$92,Shrnutí!$F$5,$E$11:$E$92,$E112),SUMIFS(T$11:T$92,$F$11:$F$92,"&gt;0",$E$11:$E$92,$E112))))/$D112-(SUMIFS(T$11:T$92,$F$11:$F$92,"&lt;"&amp;Shrnutí!$G$5,$E$11:$E$92,$E112)+SUMIFS(T$11:T$92,$F$11:$F$92,"&gt;"&amp;Shrnutí!$H$5,$E$11:$E$92,$E112)))</f>
        <v xml:space="preserve"> </v>
      </c>
      <c r="U112" s="100" t="str">
        <f>IF($D112=0, " ",(IF(Shrnutí!$E$5&gt;0,SUMIFS(U$11:U$92,$C$11:$C$92,Shrnutí!$E$5,$E$11:$E$92,$E112),IF(Shrnutí!$F$5&gt;0,SUMIFS(U$11:U$92,$V$11:$V$92,Shrnutí!$F$5,$E$11:$E$92,$E112),SUMIFS(U$11:U$92,$F$11:$F$92,"&gt;0",$E$11:$E$92,$E112))))/$D112-(SUMIFS(U$11:U$92,$F$11:$F$92,"&lt;"&amp;Shrnutí!$G$5,$E$11:$E$92,$E112)+SUMIFS(U$11:U$92,$F$11:$F$92,"&gt;"&amp;Shrnutí!$H$5,$E$11:$E$92,$E112)))</f>
        <v xml:space="preserve"> </v>
      </c>
      <c r="V112" s="151">
        <v>7.5</v>
      </c>
      <c r="W112" s="59" t="str">
        <f t="shared" si="30"/>
        <v xml:space="preserve"> </v>
      </c>
      <c r="X112" s="148">
        <f t="shared" si="29"/>
        <v>0.53333333333333333</v>
      </c>
    </row>
    <row r="113" spans="1:24" ht="15.75" thickBot="1">
      <c r="A113" s="13">
        <v>18</v>
      </c>
      <c r="B113" s="14"/>
      <c r="C113" s="14"/>
      <c r="D113" s="14">
        <f>IF(Shrnutí!$E$5&gt;0,COUNTIFS($E$11:$E$92,$E113,$C$11:$C$92,Shrnutí!$E$5,$F$11:$F$92,"&gt;"&amp;0),IF(Shrnutí!$F$5&gt;0,COUNTIFS($E$11:$E$92,$E113,$V$11:$V$92,Shrnutí!$F$5,$F$11:$F$92,"&gt;"&amp;0),COUNTIFS($E$11:$E$92,E113,$F$11:$F$92,"&gt;"&amp;0)-(COUNTIFS($E$11:$E$92,$E113,$D$11:$D$92,"&lt;"&amp;Shrnutí!$G$5,$F$11:$F$92,"&gt;"&amp;0)+COUNTIFS($E$11:$E$92,$E113,$D$11:$D$92,"&gt;"&amp;Shrnutí!$H$5,$F$11:$F$92,"&gt;"&amp;0))))</f>
        <v>0</v>
      </c>
      <c r="E113" s="14"/>
      <c r="F113" s="14"/>
      <c r="G113" s="14"/>
      <c r="H113" s="14"/>
      <c r="I113" s="14"/>
      <c r="J113" s="14"/>
      <c r="K113" s="101" t="str">
        <f>IF($D113=0, " ",(IF(Shrnutí!$E$5&gt;0,SUMIFS(K$11:K$92,$C$11:$C$92,Shrnutí!$E$5,$E$11:$E$92,$E113),IF(Shrnutí!$F$5&gt;0,SUMIFS(K$11:K$92,$V$11:$V$92,Shrnutí!$F$5,$E$11:$E$92,$E113),SUMIFS(K$11:K$92,$F$11:$F$92,"&gt;0",$E$11:$E$92,$E113))))/$D113-(SUMIFS(K$11:K$92,$F$11:$F$92,"&lt;"&amp;Shrnutí!$G$5,$E$11:$E$92,$E113)+SUMIFS(K$11:K$92,$F$11:$F$92,"&gt;"&amp;Shrnutí!$H$5,$E$11:$E$92,$E113)))</f>
        <v xml:space="preserve"> </v>
      </c>
      <c r="L113" s="101" t="str">
        <f>IF($D113=0, " ",(IF(Shrnutí!$E$5&gt;0,SUMIFS(L$11:L$92,$C$11:$C$92,Shrnutí!$E$5,$E$11:$E$92,$E113),IF(Shrnutí!$F$5&gt;0,SUMIFS(L$11:L$92,$V$11:$V$92,Shrnutí!$F$5,$E$11:$E$92,$E113),SUMIFS(L$11:L$92,$F$11:$F$92,"&gt;0",$E$11:$E$92,$E113))))/$D113-(SUMIFS(L$11:L$92,$F$11:$F$92,"&lt;"&amp;Shrnutí!$G$5,$E$11:$E$92,$E113)+SUMIFS(L$11:L$92,$F$11:$F$92,"&gt;"&amp;Shrnutí!$H$5,$E$11:$E$92,$E113)))</f>
        <v xml:space="preserve"> </v>
      </c>
      <c r="M113" s="101" t="str">
        <f>IF($D113=0, " ",(IF(Shrnutí!$E$5&gt;0,SUMIFS(M$11:M$92,$C$11:$C$92,Shrnutí!$E$5,$E$11:$E$92,$E113),IF(Shrnutí!$F$5&gt;0,SUMIFS(M$11:M$92,$V$11:$V$92,Shrnutí!$F$5,$E$11:$E$92,$E113),SUMIFS(M$11:M$92,$F$11:$F$92,"&gt;0",$E$11:$E$92,$E113))))/$D113-(SUMIFS(M$11:M$92,$F$11:$F$92,"&lt;"&amp;Shrnutí!$G$5,$E$11:$E$92,$E113)+SUMIFS(M$11:M$92,$F$11:$F$92,"&gt;"&amp;Shrnutí!$H$5,$E$11:$E$92,$E113)))</f>
        <v xml:space="preserve"> </v>
      </c>
      <c r="N113" s="101" t="str">
        <f>IF($D113=0, " ",(IF(Shrnutí!$E$5&gt;0,SUMIFS(N$11:N$92,$C$11:$C$92,Shrnutí!$E$5,$E$11:$E$92,$E113),IF(Shrnutí!$F$5&gt;0,SUMIFS(N$11:N$92,$V$11:$V$92,Shrnutí!$F$5,$E$11:$E$92,$E113),SUMIFS(N$11:N$92,$F$11:$F$92,"&gt;0",$E$11:$E$92,$E113))))/$D113-(SUMIFS(N$11:N$92,$F$11:$F$92,"&lt;"&amp;Shrnutí!$G$5,$E$11:$E$92,$E113)+SUMIFS(N$11:N$92,$F$11:$F$92,"&gt;"&amp;Shrnutí!$H$5,$E$11:$E$92,$E113)))</f>
        <v xml:space="preserve"> </v>
      </c>
      <c r="O113" s="101" t="str">
        <f>IF($D113=0, " ",(IF(Shrnutí!$E$5&gt;0,SUMIFS(O$11:O$92,$C$11:$C$92,Shrnutí!$E$5,$E$11:$E$92,$E113),IF(Shrnutí!$F$5&gt;0,SUMIFS(O$11:O$92,$V$11:$V$92,Shrnutí!$F$5,$E$11:$E$92,$E113),SUMIFS(O$11:O$92,$F$11:$F$92,"&gt;0",$E$11:$E$92,$E113))))/$D113-(SUMIFS(O$11:O$92,$F$11:$F$92,"&lt;"&amp;Shrnutí!$G$5,$E$11:$E$92,$E113)+SUMIFS(O$11:O$92,$F$11:$F$92,"&gt;"&amp;Shrnutí!$H$5,$E$11:$E$92,$E113)))</f>
        <v xml:space="preserve"> </v>
      </c>
      <c r="P113" s="101" t="str">
        <f>IF($D113=0, " ",(IF(Shrnutí!$E$5&gt;0,SUMIFS(P$11:P$92,$C$11:$C$92,Shrnutí!$E$5,$E$11:$E$92,$E113),IF(Shrnutí!$F$5&gt;0,SUMIFS(P$11:P$92,$V$11:$V$92,Shrnutí!$F$5,$E$11:$E$92,$E113),SUMIFS(P$11:P$92,$F$11:$F$92,"&gt;0",$E$11:$E$92,$E113))))/$D113-(SUMIFS(P$11:P$92,$F$11:$F$92,"&lt;"&amp;Shrnutí!$G$5,$E$11:$E$92,$E113)+SUMIFS(P$11:P$92,$F$11:$F$92,"&gt;"&amp;Shrnutí!$H$5,$E$11:$E$92,$E113)))</f>
        <v xml:space="preserve"> </v>
      </c>
      <c r="Q113" s="101"/>
      <c r="R113" s="101" t="str">
        <f>IF($D113=0, " ",(IF(Shrnutí!$E$5&gt;0,SUMIFS(R$11:R$92,$C$11:$C$92,Shrnutí!$E$5,$E$11:$E$92,$E113),IF(Shrnutí!$F$5&gt;0,SUMIFS(R$11:R$92,$V$11:$V$92,Shrnutí!$F$5,$E$11:$E$92,$E113),SUMIFS(R$11:R$92,$F$11:$F$92,"&gt;0",$E$11:$E$92,$E113))))/$D113-(SUMIFS(R$11:R$92,$F$11:$F$92,"&lt;"&amp;Shrnutí!$G$5,$E$11:$E$92,$E113)+SUMIFS(R$11:R$92,$F$11:$F$92,"&gt;"&amp;Shrnutí!$H$5,$E$11:$E$92,$E113)))</f>
        <v xml:space="preserve"> </v>
      </c>
      <c r="S113" s="101" t="str">
        <f>IF($D113=0, " ",(IF(Shrnutí!$E$5&gt;0,SUMIFS(S$11:S$92,$C$11:$C$92,Shrnutí!$E$5,$E$11:$E$92,$E113),IF(Shrnutí!$F$5&gt;0,SUMIFS(S$11:S$92,$V$11:$V$92,Shrnutí!$F$5,$E$11:$E$92,$E113),SUMIFS(S$11:S$92,$F$11:$F$92,"&gt;0",$E$11:$E$92,$E113))))/$D113-(SUMIFS(S$11:S$92,$F$11:$F$92,"&lt;"&amp;Shrnutí!$G$5,$E$11:$E$92,$E113)+SUMIFS(S$11:S$92,$F$11:$F$92,"&gt;"&amp;Shrnutí!$H$5,$E$11:$E$92,$E113)))</f>
        <v xml:space="preserve"> </v>
      </c>
      <c r="T113" s="101" t="str">
        <f>IF($D113=0, " ",(IF(Shrnutí!$E$5&gt;0,SUMIFS(T$11:T$92,$C$11:$C$92,Shrnutí!$E$5,$E$11:$E$92,$E113),IF(Shrnutí!$F$5&gt;0,SUMIFS(T$11:T$92,$V$11:$V$92,Shrnutí!$F$5,$E$11:$E$92,$E113),SUMIFS(T$11:T$92,$F$11:$F$92,"&gt;0",$E$11:$E$92,$E113))))/$D113-(SUMIFS(T$11:T$92,$F$11:$F$92,"&lt;"&amp;Shrnutí!$G$5,$E$11:$E$92,$E113)+SUMIFS(T$11:T$92,$F$11:$F$92,"&gt;"&amp;Shrnutí!$H$5,$E$11:$E$92,$E113)))</f>
        <v xml:space="preserve"> </v>
      </c>
      <c r="U113" s="101" t="str">
        <f>IF($D113=0, " ",(IF(Shrnutí!$E$5&gt;0,SUMIFS(U$11:U$92,$C$11:$C$92,Shrnutí!$E$5,$E$11:$E$92,$E113),IF(Shrnutí!$F$5&gt;0,SUMIFS(U$11:U$92,$V$11:$V$92,Shrnutí!$F$5,$E$11:$E$92,$E113),SUMIFS(U$11:U$92,$F$11:$F$92,"&gt;0",$E$11:$E$92,$E113))))/$D113-(SUMIFS(U$11:U$92,$F$11:$F$92,"&lt;"&amp;Shrnutí!$G$5,$E$11:$E$92,$E113)+SUMIFS(U$11:U$92,$F$11:$F$92,"&gt;"&amp;Shrnutí!$H$5,$E$11:$E$92,$E113)))</f>
        <v xml:space="preserve"> </v>
      </c>
      <c r="V113" s="140">
        <v>7.5</v>
      </c>
      <c r="W113" s="102" t="str">
        <f t="shared" si="30"/>
        <v xml:space="preserve"> </v>
      </c>
      <c r="X113" s="149">
        <f t="shared" si="29"/>
        <v>0.53333333333333333</v>
      </c>
    </row>
  </sheetData>
  <mergeCells count="18">
    <mergeCell ref="R9:U9"/>
    <mergeCell ref="X1:AC1"/>
    <mergeCell ref="X2:AC2"/>
    <mergeCell ref="K9:P9"/>
    <mergeCell ref="I3:J3"/>
    <mergeCell ref="K2:K5"/>
    <mergeCell ref="L2:L5"/>
    <mergeCell ref="I1:J1"/>
    <mergeCell ref="I2:J2"/>
    <mergeCell ref="I4:J5"/>
    <mergeCell ref="H8:I8"/>
    <mergeCell ref="D8:E8"/>
    <mergeCell ref="F4:H5"/>
    <mergeCell ref="A1:E2"/>
    <mergeCell ref="A4:D4"/>
    <mergeCell ref="A5:D5"/>
    <mergeCell ref="F1:H2"/>
    <mergeCell ref="F3:H3"/>
  </mergeCells>
  <conditionalFormatting sqref="K96:X113">
    <cfRule type="cellIs" dxfId="35" priority="13" operator="equal">
      <formula>0</formula>
    </cfRule>
  </conditionalFormatting>
  <conditionalFormatting sqref="W11:W92">
    <cfRule type="cellIs" dxfId="34" priority="19" operator="lessThan">
      <formula>$E$4</formula>
    </cfRule>
  </conditionalFormatting>
  <conditionalFormatting sqref="E11:E92">
    <cfRule type="expression" dxfId="33" priority="25">
      <formula>AND(B11=$K$2,C11=$L$2)</formula>
    </cfRule>
    <cfRule type="expression" dxfId="32" priority="1">
      <formula>$E$4&gt;W11</formula>
    </cfRule>
  </conditionalFormatting>
  <conditionalFormatting sqref="Q11:Q92">
    <cfRule type="expression" dxfId="31" priority="28">
      <formula>AND($D$7=D11,$E$7=E11)</formula>
    </cfRule>
  </conditionalFormatting>
  <conditionalFormatting sqref="F11:F92">
    <cfRule type="expression" dxfId="30" priority="29">
      <formula>AND($D$7=D11,$E$7=E11)</formula>
    </cfRule>
  </conditionalFormatting>
  <conditionalFormatting sqref="F8">
    <cfRule type="cellIs" dxfId="29" priority="30" operator="notEqual">
      <formula>SUMIFS(F$11:F$92,$D$11:$D$92,$D$7,$E$11:$E$92,$E$7)</formula>
    </cfRule>
  </conditionalFormatting>
  <conditionalFormatting sqref="N2">
    <cfRule type="expression" dxfId="28" priority="6">
      <formula>OR($N$2=$Q$3,$N$2=$Q$4,$N$2=$Q$5)</formula>
    </cfRule>
  </conditionalFormatting>
  <conditionalFormatting sqref="Q3:Q5">
    <cfRule type="expression" dxfId="27" priority="5">
      <formula>AND($N$2=Q3)</formula>
    </cfRule>
    <cfRule type="cellIs" dxfId="26" priority="4" operator="lessThan">
      <formula>$N$2</formula>
    </cfRule>
    <cfRule type="cellIs" dxfId="25" priority="3" operator="greaterThan">
      <formula>$N$2</formula>
    </cfRule>
  </conditionalFormatting>
  <conditionalFormatting sqref="N2:Q5">
    <cfRule type="cellIs" dxfId="24" priority="2" operator="equal">
      <formula>0</formula>
    </cfRule>
  </conditionalFormatting>
  <pageMargins left="0.7" right="0.7" top="0.78740157499999996" bottom="0.78740157499999996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Z113"/>
  <sheetViews>
    <sheetView workbookViewId="0">
      <pane ySplit="10" topLeftCell="A11" activePane="bottomLeft" state="frozen"/>
      <selection pane="bottomLeft" activeCell="F14" sqref="F14"/>
    </sheetView>
  </sheetViews>
  <sheetFormatPr defaultRowHeight="15"/>
  <cols>
    <col min="1" max="1" width="3" style="47" bestFit="1" customWidth="1"/>
    <col min="2" max="2" width="6.5703125" style="47" bestFit="1" customWidth="1"/>
    <col min="3" max="3" width="7.85546875" style="47" bestFit="1" customWidth="1"/>
    <col min="4" max="4" width="11.28515625" style="47" bestFit="1" customWidth="1"/>
    <col min="5" max="5" width="10.42578125" style="47" bestFit="1" customWidth="1"/>
    <col min="6" max="6" width="17.7109375" style="47" customWidth="1"/>
    <col min="7" max="7" width="8.42578125" style="47" bestFit="1" customWidth="1"/>
    <col min="8" max="8" width="7.5703125" style="47" bestFit="1" customWidth="1"/>
    <col min="9" max="9" width="11.5703125" style="47" bestFit="1" customWidth="1"/>
    <col min="10" max="10" width="11.5703125" style="112" customWidth="1"/>
    <col min="11" max="11" width="10.28515625" style="47" bestFit="1" customWidth="1"/>
    <col min="12" max="12" width="7.7109375" style="47" bestFit="1" customWidth="1"/>
    <col min="13" max="13" width="8.85546875" style="47" bestFit="1" customWidth="1"/>
    <col min="14" max="14" width="8.5703125" style="47" bestFit="1" customWidth="1"/>
    <col min="15" max="15" width="8" style="47" bestFit="1" customWidth="1"/>
    <col min="16" max="16" width="7.7109375" style="47" bestFit="1" customWidth="1"/>
    <col min="17" max="17" width="7.7109375" style="112" customWidth="1"/>
    <col min="18" max="18" width="8" style="47" bestFit="1" customWidth="1"/>
    <col min="19" max="19" width="7.7109375" style="47" bestFit="1" customWidth="1"/>
    <col min="20" max="20" width="10.140625" style="47" customWidth="1"/>
    <col min="21" max="21" width="10.140625" style="112" customWidth="1"/>
    <col min="22" max="22" width="9.140625" style="47"/>
    <col min="23" max="23" width="14.42578125" style="47" customWidth="1"/>
    <col min="24" max="24" width="9.28515625" style="47" bestFit="1" customWidth="1"/>
    <col min="25" max="25" width="20.7109375" style="47" customWidth="1"/>
    <col min="26" max="26" width="18.7109375" style="47" customWidth="1"/>
    <col min="27" max="27" width="12.7109375" style="47" customWidth="1"/>
    <col min="28" max="28" width="11.5703125" style="47" bestFit="1" customWidth="1"/>
    <col min="29" max="29" width="19.85546875" style="47" bestFit="1" customWidth="1"/>
    <col min="30" max="30" width="59.85546875" style="47" bestFit="1" customWidth="1"/>
    <col min="31" max="31" width="9.140625" style="47"/>
    <col min="32" max="32" width="9.85546875" style="47" customWidth="1"/>
    <col min="33" max="33" width="11.140625" style="47" customWidth="1"/>
    <col min="34" max="16384" width="9.140625" style="47"/>
  </cols>
  <sheetData>
    <row r="1" spans="1:26" ht="25.5" customHeight="1" thickBot="1">
      <c r="A1" s="430" t="s">
        <v>37</v>
      </c>
      <c r="B1" s="431"/>
      <c r="C1" s="431"/>
      <c r="D1" s="431"/>
      <c r="E1" s="432"/>
      <c r="F1" s="441" t="str">
        <f>Lisování!F1</f>
        <v>Jablka</v>
      </c>
      <c r="G1" s="442"/>
      <c r="H1" s="443"/>
      <c r="I1" s="369" t="s">
        <v>38</v>
      </c>
      <c r="J1" s="440"/>
      <c r="K1" s="183" t="s">
        <v>4</v>
      </c>
      <c r="L1" s="247" t="s">
        <v>20</v>
      </c>
      <c r="M1" s="280" t="s">
        <v>19</v>
      </c>
      <c r="N1" s="248" t="s">
        <v>10</v>
      </c>
      <c r="O1" s="186" t="s">
        <v>46</v>
      </c>
      <c r="P1" s="187" t="s">
        <v>13</v>
      </c>
      <c r="Q1" s="188" t="s">
        <v>45</v>
      </c>
      <c r="V1" s="450" t="str">
        <f>A1&amp;"  "&amp;F1&amp;" hodinový průměr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"</f>
        <v xml:space="preserve">Pískování  Jablka hodinový průměr  Výrobní příkaz  a  </v>
      </c>
      <c r="W1" s="451"/>
      <c r="X1" s="451"/>
      <c r="Y1" s="451"/>
      <c r="Z1" s="452"/>
    </row>
    <row r="2" spans="1:26" ht="25.5" customHeight="1" thickBot="1">
      <c r="A2" s="433"/>
      <c r="B2" s="434"/>
      <c r="C2" s="434"/>
      <c r="D2" s="434"/>
      <c r="E2" s="435"/>
      <c r="F2" s="444"/>
      <c r="G2" s="445"/>
      <c r="H2" s="446"/>
      <c r="I2" s="371">
        <f>Shrnutí!B5</f>
        <v>61.29032258064516</v>
      </c>
      <c r="J2" s="372"/>
      <c r="K2" s="462">
        <v>1</v>
      </c>
      <c r="L2" s="465" t="s">
        <v>68</v>
      </c>
      <c r="M2" s="189" t="s">
        <v>32</v>
      </c>
      <c r="N2" s="197">
        <f>SUMIFS(Lisování!H$11:H$92,Lisování!$B$11:$B$92,$K$2,Lisování!$C$11:$C$92,$L$2)</f>
        <v>14</v>
      </c>
      <c r="O2" s="190">
        <f>SUMIFS(Lisování!I$11:I$92,Lisování!$B$11:$B$92,$K$2,Lisování!$C$11:$C$92,$L$2)</f>
        <v>5</v>
      </c>
      <c r="P2" s="190">
        <f>SUMIFS(Lisování!J$11:J$92,Lisování!$B$11:$B$92,$K$2,Lisování!$C$11:$C$92,$L$2)</f>
        <v>0</v>
      </c>
      <c r="Q2" s="191">
        <f>SUM(N2:P2)</f>
        <v>19</v>
      </c>
      <c r="V2" s="453" t="str">
        <f>A1&amp;"  "&amp;F1&amp;"   rozdělení chyb   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 "</f>
        <v xml:space="preserve">Pískování  Jablka   rozdělení chyb     Výrobní příkaz  a   </v>
      </c>
      <c r="W2" s="454"/>
      <c r="X2" s="454"/>
      <c r="Y2" s="454"/>
      <c r="Z2" s="455"/>
    </row>
    <row r="3" spans="1:26" s="63" customFormat="1" ht="18" customHeight="1" thickBot="1">
      <c r="A3" s="205"/>
      <c r="B3" s="206"/>
      <c r="C3" s="206"/>
      <c r="D3" s="206"/>
      <c r="E3" s="207"/>
      <c r="F3" s="447" t="s">
        <v>20</v>
      </c>
      <c r="G3" s="448"/>
      <c r="H3" s="449"/>
      <c r="I3" s="373" t="s">
        <v>39</v>
      </c>
      <c r="J3" s="374"/>
      <c r="K3" s="463"/>
      <c r="L3" s="466"/>
      <c r="M3" s="192" t="s">
        <v>33</v>
      </c>
      <c r="N3" s="171">
        <f>SUMIFS(Čištění!G$11:G$92,Čištění!$B$11:$B$92,$K$2,Čištění!$C$11:$C$92,$L$2)</f>
        <v>7</v>
      </c>
      <c r="O3" s="21">
        <f>SUMIFS(Čištění!H$11:H$92,Čištění!$B$11:$B$92,$K$2,Čištění!$C$11:$C$92,$L$2)</f>
        <v>2</v>
      </c>
      <c r="P3" s="21">
        <f>SUMIFS(Čištění!I$11:I$92,Čištění!$B$11:$B$92,$K$2,Čištění!$C$11:$C$92,$L$2)</f>
        <v>5</v>
      </c>
      <c r="Q3" s="193">
        <f>SUM(N3:P3)</f>
        <v>14</v>
      </c>
      <c r="S3" s="60"/>
      <c r="T3" s="60"/>
      <c r="U3" s="60"/>
    </row>
    <row r="4" spans="1:26" ht="18" customHeight="1">
      <c r="A4" s="436">
        <v>7.5</v>
      </c>
      <c r="B4" s="437"/>
      <c r="C4" s="437"/>
      <c r="D4" s="437"/>
      <c r="E4" s="219">
        <v>5</v>
      </c>
      <c r="F4" s="456" t="str">
        <f>Shrnutí!E5</f>
        <v>a</v>
      </c>
      <c r="G4" s="457"/>
      <c r="H4" s="458"/>
      <c r="I4" s="362">
        <f>Shrnutí!C5</f>
        <v>112.90322580645162</v>
      </c>
      <c r="J4" s="363"/>
      <c r="K4" s="463"/>
      <c r="L4" s="466"/>
      <c r="M4" s="194" t="s">
        <v>37</v>
      </c>
      <c r="N4" s="171">
        <f>SUMIFS(G$11:G$92,$B$11:$B$92,$K$2,$C$11:$C$92,$L$2)</f>
        <v>4</v>
      </c>
      <c r="O4" s="21">
        <f>SUMIFS(H$11:H$92,$B$11:$B$92,$K$2,$C$11:$C$92,$L$2)</f>
        <v>5</v>
      </c>
      <c r="P4" s="21">
        <f>SUMIFS(I$11:I$92,$B$11:$B$92,$K$2,$C$11:$C$92,$L$2)</f>
        <v>5</v>
      </c>
      <c r="Q4" s="193">
        <f>SUM(N4:P4)</f>
        <v>14</v>
      </c>
      <c r="S4" s="204"/>
      <c r="T4" s="204"/>
      <c r="U4" s="204"/>
      <c r="V4" s="181"/>
      <c r="W4" s="204"/>
    </row>
    <row r="5" spans="1:26" s="112" customFormat="1" ht="18" customHeight="1" thickBot="1">
      <c r="A5" s="438" t="s">
        <v>31</v>
      </c>
      <c r="B5" s="439"/>
      <c r="C5" s="439"/>
      <c r="D5" s="439"/>
      <c r="E5" s="220">
        <f>$E$4/$A$4</f>
        <v>0.66666666666666663</v>
      </c>
      <c r="F5" s="459"/>
      <c r="G5" s="460"/>
      <c r="H5" s="461"/>
      <c r="I5" s="364"/>
      <c r="J5" s="365"/>
      <c r="K5" s="464"/>
      <c r="L5" s="467"/>
      <c r="M5" s="195" t="s">
        <v>40</v>
      </c>
      <c r="N5" s="172">
        <f>SUMIFS(Skládání!G$11:G$92,Skládání!$B$11:$B$92,$K$2,Skládání!$C$11:$C$92,$L$2)</f>
        <v>4</v>
      </c>
      <c r="O5" s="41">
        <f>SUMIFS(Skládání!H$11:H$92,Skládání!$B$11:$B$92,$K$2,Skládání!$C$11:$C$92,$L$2)</f>
        <v>5</v>
      </c>
      <c r="P5" s="41">
        <f>SUMIFS(Skládání!I$11:I$92,Skládání!$B$11:$B$92,$K$2,Skládání!$C$11:$C$92,$L$2)</f>
        <v>5</v>
      </c>
      <c r="Q5" s="173">
        <f>SUM(N5:P5)</f>
        <v>14</v>
      </c>
      <c r="S5" s="64"/>
      <c r="T5" s="64"/>
      <c r="U5" s="64"/>
      <c r="V5" s="64"/>
      <c r="W5" s="182"/>
    </row>
    <row r="6" spans="1:26" ht="15.75" customHeight="1" thickBot="1">
      <c r="A6" s="180"/>
      <c r="B6" s="180"/>
      <c r="C6" s="180"/>
      <c r="D6" s="225" t="s">
        <v>8</v>
      </c>
      <c r="E6" s="253" t="s">
        <v>57</v>
      </c>
      <c r="F6" s="257" t="s">
        <v>45</v>
      </c>
      <c r="G6" s="259" t="s">
        <v>10</v>
      </c>
      <c r="H6" s="260" t="s">
        <v>61</v>
      </c>
      <c r="I6" s="261" t="s">
        <v>12</v>
      </c>
      <c r="J6" s="123" t="s">
        <v>63</v>
      </c>
    </row>
    <row r="7" spans="1:26" s="112" customFormat="1" ht="15.75" customHeight="1" thickBot="1">
      <c r="A7" s="180"/>
      <c r="B7" s="180"/>
      <c r="C7" s="180"/>
      <c r="D7" s="244">
        <v>43152</v>
      </c>
      <c r="E7" s="254">
        <v>7</v>
      </c>
      <c r="F7" s="246">
        <f>G7+I7+J7+H7</f>
        <v>0</v>
      </c>
      <c r="G7" s="222">
        <f>SUMIFS(G$11:G$92,$D$11:$D$92,$D$7,$E$11:$E$92,$E$7)</f>
        <v>0</v>
      </c>
      <c r="H7" s="223">
        <f>SUMIFS(H$11:H$92,$D$11:$D$92,$D$7,$E$11:$E$92,$E$7)</f>
        <v>0</v>
      </c>
      <c r="I7" s="223">
        <f>SUMIFS(I$11:I$92,$D$11:$D$92,$D$7,$E$11:$E$92,$E$7)</f>
        <v>0</v>
      </c>
      <c r="J7" s="56">
        <f>SUMIFS(J$11:J$92,$D$11:$D$92,$D$7,$E$11:$E$92,$E$7)</f>
        <v>0</v>
      </c>
    </row>
    <row r="8" spans="1:26" s="112" customFormat="1" ht="15.75" customHeight="1" thickBot="1">
      <c r="A8" s="180"/>
      <c r="B8" s="180"/>
      <c r="C8" s="180"/>
      <c r="D8" s="349" t="s">
        <v>65</v>
      </c>
      <c r="E8" s="350"/>
      <c r="F8" s="252">
        <v>8</v>
      </c>
      <c r="G8" s="262">
        <v>194</v>
      </c>
      <c r="H8" s="382" t="str">
        <f>IF(G7&gt;0,G8/(G7/F8)," ")</f>
        <v xml:space="preserve"> </v>
      </c>
      <c r="I8" s="383"/>
      <c r="J8" s="258"/>
      <c r="K8" s="12"/>
    </row>
    <row r="9" spans="1:26" ht="15.75" thickBot="1">
      <c r="J9" s="221"/>
      <c r="K9" s="411" t="s">
        <v>0</v>
      </c>
      <c r="L9" s="412"/>
      <c r="M9" s="412"/>
      <c r="N9" s="412"/>
      <c r="O9" s="412"/>
      <c r="P9" s="413"/>
      <c r="Q9" s="240"/>
      <c r="R9" s="411" t="s">
        <v>14</v>
      </c>
      <c r="S9" s="412"/>
      <c r="T9" s="412"/>
      <c r="U9" s="413"/>
    </row>
    <row r="10" spans="1:26" ht="45.75" thickBot="1">
      <c r="B10" s="47" t="s">
        <v>4</v>
      </c>
      <c r="C10" s="3" t="s">
        <v>18</v>
      </c>
      <c r="D10" s="47" t="s">
        <v>8</v>
      </c>
      <c r="E10" s="31" t="s">
        <v>1</v>
      </c>
      <c r="F10" s="32" t="s">
        <v>2</v>
      </c>
      <c r="G10" s="33" t="s">
        <v>66</v>
      </c>
      <c r="H10" s="95" t="s">
        <v>11</v>
      </c>
      <c r="I10" s="91" t="s">
        <v>12</v>
      </c>
      <c r="J10" s="123" t="s">
        <v>44</v>
      </c>
      <c r="K10" s="31" t="s">
        <v>55</v>
      </c>
      <c r="L10" s="119" t="s">
        <v>48</v>
      </c>
      <c r="M10" s="119" t="s">
        <v>49</v>
      </c>
      <c r="N10" s="119" t="s">
        <v>50</v>
      </c>
      <c r="O10" s="179" t="s">
        <v>52</v>
      </c>
      <c r="P10" s="208" t="s">
        <v>51</v>
      </c>
      <c r="Q10" s="243" t="s">
        <v>64</v>
      </c>
      <c r="R10" s="33" t="s">
        <v>66</v>
      </c>
      <c r="S10" s="95" t="s">
        <v>11</v>
      </c>
      <c r="T10" s="92" t="s">
        <v>13</v>
      </c>
      <c r="U10" s="123" t="s">
        <v>44</v>
      </c>
      <c r="V10" s="107" t="s">
        <v>23</v>
      </c>
      <c r="W10" s="109" t="s">
        <v>41</v>
      </c>
    </row>
    <row r="11" spans="1:26">
      <c r="B11" s="40">
        <v>1</v>
      </c>
      <c r="C11" s="36" t="s">
        <v>68</v>
      </c>
      <c r="D11" s="34">
        <v>43101</v>
      </c>
      <c r="E11" s="10">
        <v>7</v>
      </c>
      <c r="F11" s="249">
        <v>2</v>
      </c>
      <c r="G11" s="157">
        <v>4</v>
      </c>
      <c r="H11" s="157">
        <v>5</v>
      </c>
      <c r="I11" s="157">
        <v>5</v>
      </c>
      <c r="J11" s="157"/>
      <c r="K11" s="158"/>
      <c r="L11" s="157"/>
      <c r="M11" s="157"/>
      <c r="N11" s="157"/>
      <c r="O11" s="157"/>
      <c r="P11" s="159"/>
      <c r="Q11" s="242">
        <f>IF(SUM(G11:J11)=0,"-",SUM(G11:J11))</f>
        <v>14</v>
      </c>
      <c r="R11" s="157">
        <f t="shared" ref="R11:R92" si="0">IF(F11=0,"-",G11/F11)</f>
        <v>2</v>
      </c>
      <c r="S11" s="157">
        <f t="shared" ref="S11:S92" si="1">IF(F11=0,"-",H11/F11)</f>
        <v>2.5</v>
      </c>
      <c r="T11" s="159">
        <f t="shared" ref="T11:T92" si="2">IF(F11=0,"-",I11/F11)</f>
        <v>2.5</v>
      </c>
      <c r="U11" s="125">
        <f>IF(F11=0,"-",J11/F11)</f>
        <v>0</v>
      </c>
      <c r="V11" s="105" t="str">
        <f>IF(D11&gt;0,TEXT(D11,"mmmm rr"),"-")</f>
        <v>leden 18</v>
      </c>
      <c r="W11" s="125">
        <f t="shared" ref="W11:W42" si="3">IF(SUM(R11:V11)&gt;0,SUM(R11:V11)*$A$4,"-")</f>
        <v>52.5</v>
      </c>
    </row>
    <row r="12" spans="1:26">
      <c r="B12" s="40">
        <v>2</v>
      </c>
      <c r="C12" s="36" t="s">
        <v>68</v>
      </c>
      <c r="D12" s="61" t="s">
        <v>70</v>
      </c>
      <c r="E12" s="62">
        <v>7</v>
      </c>
      <c r="F12" s="238">
        <v>6</v>
      </c>
      <c r="G12" s="64">
        <v>2</v>
      </c>
      <c r="H12" s="37">
        <v>2</v>
      </c>
      <c r="I12" s="37">
        <v>1</v>
      </c>
      <c r="J12" s="37"/>
      <c r="K12" s="162"/>
      <c r="L12" s="37"/>
      <c r="M12" s="37"/>
      <c r="N12" s="37"/>
      <c r="O12" s="37"/>
      <c r="P12" s="152"/>
      <c r="Q12" s="113">
        <f t="shared" ref="Q12:Q75" si="4">IF(SUM(G12:J12)=0,"-",SUM(G12:J12))</f>
        <v>5</v>
      </c>
      <c r="R12" s="37">
        <f t="shared" si="0"/>
        <v>0.33333333333333331</v>
      </c>
      <c r="S12" s="37">
        <f t="shared" si="1"/>
        <v>0.33333333333333331</v>
      </c>
      <c r="T12" s="152">
        <f t="shared" si="2"/>
        <v>0.16666666666666666</v>
      </c>
      <c r="U12" s="126">
        <f>IF(F12=0,"-",J12/F12)</f>
        <v>0</v>
      </c>
      <c r="V12" s="105" t="str">
        <f t="shared" ref="V12:V74" si="5">IF(D12&gt;0,TEXT(D12,"mmmm rr"),"-")</f>
        <v>1.1.</v>
      </c>
      <c r="W12" s="126">
        <f t="shared" si="3"/>
        <v>6.2499999999999991</v>
      </c>
    </row>
    <row r="13" spans="1:26">
      <c r="B13" s="40"/>
      <c r="C13" s="36"/>
      <c r="D13" s="61"/>
      <c r="E13" s="62"/>
      <c r="F13" s="238"/>
      <c r="G13" s="64"/>
      <c r="H13" s="37"/>
      <c r="I13" s="37"/>
      <c r="J13" s="37"/>
      <c r="K13" s="162"/>
      <c r="L13" s="37"/>
      <c r="M13" s="37"/>
      <c r="N13" s="37"/>
      <c r="O13" s="37"/>
      <c r="P13" s="152"/>
      <c r="Q13" s="113" t="str">
        <f t="shared" si="4"/>
        <v>-</v>
      </c>
      <c r="R13" s="37" t="str">
        <f t="shared" ref="R13:R76" si="6">IF(F13=0,"-",G13/F13)</f>
        <v>-</v>
      </c>
      <c r="S13" s="37" t="str">
        <f t="shared" ref="S13:S76" si="7">IF(F13=0,"-",H13/F13)</f>
        <v>-</v>
      </c>
      <c r="T13" s="152" t="str">
        <f t="shared" ref="T13:T76" si="8">IF(F13=0,"-",I13/F13)</f>
        <v>-</v>
      </c>
      <c r="U13" s="126" t="str">
        <f t="shared" ref="U13:U76" si="9">IF(F13=0,"-",J13/F13)</f>
        <v>-</v>
      </c>
      <c r="V13" s="105" t="str">
        <f t="shared" si="5"/>
        <v>-</v>
      </c>
      <c r="W13" s="126" t="str">
        <f t="shared" si="3"/>
        <v>-</v>
      </c>
    </row>
    <row r="14" spans="1:26">
      <c r="B14" s="40"/>
      <c r="C14" s="36"/>
      <c r="D14" s="61"/>
      <c r="E14" s="62"/>
      <c r="F14" s="238"/>
      <c r="G14" s="64"/>
      <c r="H14" s="37"/>
      <c r="I14" s="37"/>
      <c r="J14" s="37"/>
      <c r="K14" s="162"/>
      <c r="L14" s="37"/>
      <c r="M14" s="37"/>
      <c r="N14" s="37"/>
      <c r="O14" s="37"/>
      <c r="P14" s="152"/>
      <c r="Q14" s="113" t="str">
        <f t="shared" si="4"/>
        <v>-</v>
      </c>
      <c r="R14" s="37" t="str">
        <f t="shared" si="6"/>
        <v>-</v>
      </c>
      <c r="S14" s="37" t="str">
        <f t="shared" si="7"/>
        <v>-</v>
      </c>
      <c r="T14" s="152" t="str">
        <f t="shared" si="8"/>
        <v>-</v>
      </c>
      <c r="U14" s="126" t="str">
        <f t="shared" si="9"/>
        <v>-</v>
      </c>
      <c r="V14" s="105" t="str">
        <f t="shared" si="5"/>
        <v>-</v>
      </c>
      <c r="W14" s="126" t="str">
        <f t="shared" si="3"/>
        <v>-</v>
      </c>
    </row>
    <row r="15" spans="1:26">
      <c r="B15" s="40"/>
      <c r="C15" s="36"/>
      <c r="D15" s="61"/>
      <c r="E15" s="62"/>
      <c r="F15" s="238"/>
      <c r="G15" s="64"/>
      <c r="H15" s="37"/>
      <c r="I15" s="37"/>
      <c r="J15" s="37"/>
      <c r="K15" s="162"/>
      <c r="L15" s="37"/>
      <c r="M15" s="37"/>
      <c r="N15" s="37"/>
      <c r="O15" s="37"/>
      <c r="P15" s="152"/>
      <c r="Q15" s="113" t="str">
        <f t="shared" si="4"/>
        <v>-</v>
      </c>
      <c r="R15" s="37" t="str">
        <f t="shared" si="6"/>
        <v>-</v>
      </c>
      <c r="S15" s="37" t="str">
        <f t="shared" si="7"/>
        <v>-</v>
      </c>
      <c r="T15" s="152" t="str">
        <f t="shared" si="8"/>
        <v>-</v>
      </c>
      <c r="U15" s="126" t="str">
        <f t="shared" si="9"/>
        <v>-</v>
      </c>
      <c r="V15" s="105" t="str">
        <f t="shared" si="5"/>
        <v>-</v>
      </c>
      <c r="W15" s="126" t="str">
        <f t="shared" si="3"/>
        <v>-</v>
      </c>
    </row>
    <row r="16" spans="1:26">
      <c r="B16" s="40"/>
      <c r="C16" s="36"/>
      <c r="D16" s="61"/>
      <c r="E16" s="62"/>
      <c r="F16" s="238"/>
      <c r="G16" s="64"/>
      <c r="H16" s="37"/>
      <c r="I16" s="37"/>
      <c r="J16" s="37"/>
      <c r="K16" s="162"/>
      <c r="L16" s="37"/>
      <c r="M16" s="37"/>
      <c r="N16" s="37"/>
      <c r="O16" s="37"/>
      <c r="P16" s="152"/>
      <c r="Q16" s="113" t="str">
        <f t="shared" si="4"/>
        <v>-</v>
      </c>
      <c r="R16" s="37" t="str">
        <f t="shared" si="6"/>
        <v>-</v>
      </c>
      <c r="S16" s="37" t="str">
        <f t="shared" si="7"/>
        <v>-</v>
      </c>
      <c r="T16" s="152" t="str">
        <f t="shared" si="8"/>
        <v>-</v>
      </c>
      <c r="U16" s="126" t="str">
        <f t="shared" si="9"/>
        <v>-</v>
      </c>
      <c r="V16" s="105" t="str">
        <f t="shared" si="5"/>
        <v>-</v>
      </c>
      <c r="W16" s="126" t="str">
        <f t="shared" si="3"/>
        <v>-</v>
      </c>
    </row>
    <row r="17" spans="2:23">
      <c r="B17" s="40"/>
      <c r="C17" s="36"/>
      <c r="D17" s="61"/>
      <c r="E17" s="62"/>
      <c r="F17" s="238"/>
      <c r="G17" s="64"/>
      <c r="H17" s="37"/>
      <c r="I17" s="37"/>
      <c r="J17" s="37"/>
      <c r="K17" s="162"/>
      <c r="L17" s="37"/>
      <c r="M17" s="37"/>
      <c r="N17" s="37"/>
      <c r="O17" s="37"/>
      <c r="P17" s="152"/>
      <c r="Q17" s="113" t="str">
        <f t="shared" si="4"/>
        <v>-</v>
      </c>
      <c r="R17" s="37" t="str">
        <f t="shared" si="6"/>
        <v>-</v>
      </c>
      <c r="S17" s="37" t="str">
        <f t="shared" si="7"/>
        <v>-</v>
      </c>
      <c r="T17" s="152" t="str">
        <f t="shared" si="8"/>
        <v>-</v>
      </c>
      <c r="U17" s="126" t="str">
        <f t="shared" si="9"/>
        <v>-</v>
      </c>
      <c r="V17" s="105" t="str">
        <f t="shared" si="5"/>
        <v>-</v>
      </c>
      <c r="W17" s="126" t="str">
        <f t="shared" si="3"/>
        <v>-</v>
      </c>
    </row>
    <row r="18" spans="2:23">
      <c r="B18" s="40"/>
      <c r="C18" s="36"/>
      <c r="D18" s="61"/>
      <c r="E18" s="62"/>
      <c r="F18" s="238"/>
      <c r="G18" s="64"/>
      <c r="H18" s="37"/>
      <c r="I18" s="37"/>
      <c r="J18" s="37"/>
      <c r="K18" s="162"/>
      <c r="L18" s="37"/>
      <c r="M18" s="37"/>
      <c r="N18" s="37"/>
      <c r="O18" s="37"/>
      <c r="P18" s="152"/>
      <c r="Q18" s="113" t="str">
        <f t="shared" si="4"/>
        <v>-</v>
      </c>
      <c r="R18" s="37" t="str">
        <f t="shared" si="6"/>
        <v>-</v>
      </c>
      <c r="S18" s="37" t="str">
        <f t="shared" si="7"/>
        <v>-</v>
      </c>
      <c r="T18" s="152" t="str">
        <f t="shared" si="8"/>
        <v>-</v>
      </c>
      <c r="U18" s="126" t="str">
        <f t="shared" si="9"/>
        <v>-</v>
      </c>
      <c r="V18" s="105" t="str">
        <f t="shared" si="5"/>
        <v>-</v>
      </c>
      <c r="W18" s="126" t="str">
        <f t="shared" si="3"/>
        <v>-</v>
      </c>
    </row>
    <row r="19" spans="2:23">
      <c r="B19" s="40"/>
      <c r="C19" s="36"/>
      <c r="D19" s="61"/>
      <c r="E19" s="62"/>
      <c r="F19" s="238"/>
      <c r="G19" s="64"/>
      <c r="H19" s="37"/>
      <c r="I19" s="37"/>
      <c r="J19" s="37"/>
      <c r="K19" s="162"/>
      <c r="L19" s="37"/>
      <c r="M19" s="37"/>
      <c r="N19" s="37"/>
      <c r="O19" s="37"/>
      <c r="P19" s="152"/>
      <c r="Q19" s="113" t="str">
        <f t="shared" si="4"/>
        <v>-</v>
      </c>
      <c r="R19" s="37" t="str">
        <f t="shared" si="6"/>
        <v>-</v>
      </c>
      <c r="S19" s="37" t="str">
        <f t="shared" si="7"/>
        <v>-</v>
      </c>
      <c r="T19" s="152" t="str">
        <f t="shared" si="8"/>
        <v>-</v>
      </c>
      <c r="U19" s="126" t="str">
        <f t="shared" si="9"/>
        <v>-</v>
      </c>
      <c r="V19" s="105" t="str">
        <f t="shared" si="5"/>
        <v>-</v>
      </c>
      <c r="W19" s="126" t="str">
        <f t="shared" si="3"/>
        <v>-</v>
      </c>
    </row>
    <row r="20" spans="2:23">
      <c r="B20" s="40"/>
      <c r="C20" s="36"/>
      <c r="D20" s="61"/>
      <c r="E20" s="62"/>
      <c r="F20" s="238"/>
      <c r="G20" s="64"/>
      <c r="H20" s="37"/>
      <c r="I20" s="37"/>
      <c r="J20" s="37"/>
      <c r="K20" s="162"/>
      <c r="L20" s="37"/>
      <c r="M20" s="37"/>
      <c r="N20" s="37"/>
      <c r="O20" s="37"/>
      <c r="P20" s="152"/>
      <c r="Q20" s="113" t="str">
        <f t="shared" si="4"/>
        <v>-</v>
      </c>
      <c r="R20" s="37" t="str">
        <f t="shared" si="6"/>
        <v>-</v>
      </c>
      <c r="S20" s="37" t="str">
        <f t="shared" si="7"/>
        <v>-</v>
      </c>
      <c r="T20" s="152" t="str">
        <f t="shared" si="8"/>
        <v>-</v>
      </c>
      <c r="U20" s="126" t="str">
        <f t="shared" si="9"/>
        <v>-</v>
      </c>
      <c r="V20" s="105" t="str">
        <f t="shared" si="5"/>
        <v>-</v>
      </c>
      <c r="W20" s="126" t="str">
        <f t="shared" si="3"/>
        <v>-</v>
      </c>
    </row>
    <row r="21" spans="2:23" s="81" customFormat="1">
      <c r="B21" s="40"/>
      <c r="C21" s="36"/>
      <c r="D21" s="61"/>
      <c r="E21" s="62"/>
      <c r="F21" s="238"/>
      <c r="G21" s="64"/>
      <c r="H21" s="37"/>
      <c r="I21" s="37"/>
      <c r="J21" s="37"/>
      <c r="K21" s="162"/>
      <c r="L21" s="37"/>
      <c r="M21" s="37"/>
      <c r="N21" s="37"/>
      <c r="O21" s="37"/>
      <c r="P21" s="152"/>
      <c r="Q21" s="113" t="str">
        <f t="shared" si="4"/>
        <v>-</v>
      </c>
      <c r="R21" s="37" t="str">
        <f t="shared" ref="R21" si="10">IF(F21=0,"-",G21/F21)</f>
        <v>-</v>
      </c>
      <c r="S21" s="37" t="str">
        <f t="shared" ref="S21" si="11">IF(F21=0,"-",H21/F21)</f>
        <v>-</v>
      </c>
      <c r="T21" s="152" t="str">
        <f t="shared" ref="T21" si="12">IF(F21=0,"-",I21/F21)</f>
        <v>-</v>
      </c>
      <c r="U21" s="126" t="str">
        <f t="shared" si="9"/>
        <v>-</v>
      </c>
      <c r="V21" s="105" t="str">
        <f t="shared" si="5"/>
        <v>-</v>
      </c>
      <c r="W21" s="126" t="str">
        <f t="shared" si="3"/>
        <v>-</v>
      </c>
    </row>
    <row r="22" spans="2:23">
      <c r="B22" s="40"/>
      <c r="C22" s="36"/>
      <c r="D22" s="34"/>
      <c r="E22" s="11"/>
      <c r="F22" s="250"/>
      <c r="G22" s="37"/>
      <c r="H22" s="37"/>
      <c r="I22" s="37"/>
      <c r="J22" s="37"/>
      <c r="K22" s="162"/>
      <c r="L22" s="37"/>
      <c r="M22" s="37"/>
      <c r="N22" s="37"/>
      <c r="O22" s="37"/>
      <c r="P22" s="152"/>
      <c r="Q22" s="113" t="str">
        <f t="shared" si="4"/>
        <v>-</v>
      </c>
      <c r="R22" s="37" t="str">
        <f t="shared" si="6"/>
        <v>-</v>
      </c>
      <c r="S22" s="37" t="str">
        <f t="shared" si="7"/>
        <v>-</v>
      </c>
      <c r="T22" s="152" t="str">
        <f t="shared" si="8"/>
        <v>-</v>
      </c>
      <c r="U22" s="126" t="str">
        <f t="shared" si="9"/>
        <v>-</v>
      </c>
      <c r="V22" s="105" t="str">
        <f t="shared" si="5"/>
        <v>-</v>
      </c>
      <c r="W22" s="126" t="str">
        <f t="shared" si="3"/>
        <v>-</v>
      </c>
    </row>
    <row r="23" spans="2:23">
      <c r="B23" s="40"/>
      <c r="C23" s="36"/>
      <c r="D23" s="34"/>
      <c r="E23" s="11"/>
      <c r="F23" s="250"/>
      <c r="G23" s="37"/>
      <c r="H23" s="37"/>
      <c r="I23" s="37"/>
      <c r="J23" s="37"/>
      <c r="K23" s="162"/>
      <c r="L23" s="37"/>
      <c r="M23" s="37"/>
      <c r="N23" s="37"/>
      <c r="O23" s="37"/>
      <c r="P23" s="152"/>
      <c r="Q23" s="113" t="str">
        <f t="shared" si="4"/>
        <v>-</v>
      </c>
      <c r="R23" s="37" t="str">
        <f t="shared" si="6"/>
        <v>-</v>
      </c>
      <c r="S23" s="37" t="str">
        <f t="shared" si="7"/>
        <v>-</v>
      </c>
      <c r="T23" s="152" t="str">
        <f t="shared" si="8"/>
        <v>-</v>
      </c>
      <c r="U23" s="126" t="str">
        <f t="shared" si="9"/>
        <v>-</v>
      </c>
      <c r="V23" s="105" t="str">
        <f t="shared" si="5"/>
        <v>-</v>
      </c>
      <c r="W23" s="126" t="str">
        <f t="shared" si="3"/>
        <v>-</v>
      </c>
    </row>
    <row r="24" spans="2:23">
      <c r="B24" s="40"/>
      <c r="C24" s="15"/>
      <c r="D24" s="34"/>
      <c r="E24" s="11"/>
      <c r="F24" s="250"/>
      <c r="G24" s="37"/>
      <c r="H24" s="37"/>
      <c r="I24" s="37"/>
      <c r="J24" s="37"/>
      <c r="K24" s="162"/>
      <c r="L24" s="37"/>
      <c r="M24" s="37"/>
      <c r="N24" s="37"/>
      <c r="O24" s="37"/>
      <c r="P24" s="152"/>
      <c r="Q24" s="113" t="str">
        <f t="shared" si="4"/>
        <v>-</v>
      </c>
      <c r="R24" s="37" t="str">
        <f t="shared" si="6"/>
        <v>-</v>
      </c>
      <c r="S24" s="37" t="str">
        <f t="shared" si="7"/>
        <v>-</v>
      </c>
      <c r="T24" s="152" t="str">
        <f t="shared" si="8"/>
        <v>-</v>
      </c>
      <c r="U24" s="126" t="str">
        <f t="shared" si="9"/>
        <v>-</v>
      </c>
      <c r="V24" s="105" t="str">
        <f t="shared" si="5"/>
        <v>-</v>
      </c>
      <c r="W24" s="126" t="str">
        <f t="shared" si="3"/>
        <v>-</v>
      </c>
    </row>
    <row r="25" spans="2:23">
      <c r="B25" s="40"/>
      <c r="C25" s="15"/>
      <c r="D25" s="34"/>
      <c r="E25" s="11"/>
      <c r="F25" s="250"/>
      <c r="G25" s="37"/>
      <c r="H25" s="37"/>
      <c r="I25" s="37"/>
      <c r="J25" s="37"/>
      <c r="K25" s="162"/>
      <c r="L25" s="37"/>
      <c r="M25" s="37"/>
      <c r="N25" s="37"/>
      <c r="O25" s="37"/>
      <c r="P25" s="152"/>
      <c r="Q25" s="113" t="str">
        <f t="shared" si="4"/>
        <v>-</v>
      </c>
      <c r="R25" s="37" t="str">
        <f t="shared" si="6"/>
        <v>-</v>
      </c>
      <c r="S25" s="37" t="str">
        <f t="shared" si="7"/>
        <v>-</v>
      </c>
      <c r="T25" s="152" t="str">
        <f t="shared" si="8"/>
        <v>-</v>
      </c>
      <c r="U25" s="126" t="str">
        <f t="shared" si="9"/>
        <v>-</v>
      </c>
      <c r="V25" s="105" t="str">
        <f t="shared" si="5"/>
        <v>-</v>
      </c>
      <c r="W25" s="126" t="str">
        <f t="shared" si="3"/>
        <v>-</v>
      </c>
    </row>
    <row r="26" spans="2:23" s="77" customFormat="1">
      <c r="B26" s="40"/>
      <c r="C26" s="15"/>
      <c r="D26" s="34"/>
      <c r="E26" s="11"/>
      <c r="F26" s="250"/>
      <c r="G26" s="37"/>
      <c r="H26" s="37"/>
      <c r="I26" s="37"/>
      <c r="J26" s="37"/>
      <c r="K26" s="162"/>
      <c r="L26" s="37"/>
      <c r="M26" s="37"/>
      <c r="N26" s="37"/>
      <c r="O26" s="37"/>
      <c r="P26" s="152"/>
      <c r="Q26" s="113" t="str">
        <f t="shared" si="4"/>
        <v>-</v>
      </c>
      <c r="R26" s="37" t="str">
        <f t="shared" si="6"/>
        <v>-</v>
      </c>
      <c r="S26" s="37" t="str">
        <f t="shared" si="7"/>
        <v>-</v>
      </c>
      <c r="T26" s="152" t="str">
        <f t="shared" si="8"/>
        <v>-</v>
      </c>
      <c r="U26" s="126" t="str">
        <f t="shared" si="9"/>
        <v>-</v>
      </c>
      <c r="V26" s="105" t="str">
        <f t="shared" si="5"/>
        <v>-</v>
      </c>
      <c r="W26" s="126" t="str">
        <f t="shared" si="3"/>
        <v>-</v>
      </c>
    </row>
    <row r="27" spans="2:23" s="77" customFormat="1">
      <c r="B27" s="40"/>
      <c r="C27" s="15"/>
      <c r="D27" s="34"/>
      <c r="E27" s="11"/>
      <c r="F27" s="250"/>
      <c r="G27" s="37"/>
      <c r="H27" s="37"/>
      <c r="I27" s="37"/>
      <c r="J27" s="37"/>
      <c r="K27" s="162"/>
      <c r="L27" s="37"/>
      <c r="M27" s="37"/>
      <c r="N27" s="37"/>
      <c r="O27" s="37"/>
      <c r="P27" s="152"/>
      <c r="Q27" s="113" t="str">
        <f t="shared" si="4"/>
        <v>-</v>
      </c>
      <c r="R27" s="37" t="str">
        <f t="shared" si="6"/>
        <v>-</v>
      </c>
      <c r="S27" s="37" t="str">
        <f t="shared" si="7"/>
        <v>-</v>
      </c>
      <c r="T27" s="152" t="str">
        <f t="shared" si="8"/>
        <v>-</v>
      </c>
      <c r="U27" s="126" t="str">
        <f t="shared" si="9"/>
        <v>-</v>
      </c>
      <c r="V27" s="105" t="str">
        <f t="shared" si="5"/>
        <v>-</v>
      </c>
      <c r="W27" s="126" t="str">
        <f t="shared" si="3"/>
        <v>-</v>
      </c>
    </row>
    <row r="28" spans="2:23" s="77" customFormat="1">
      <c r="B28" s="40"/>
      <c r="C28" s="15"/>
      <c r="D28" s="34"/>
      <c r="E28" s="11"/>
      <c r="F28" s="250"/>
      <c r="G28" s="37"/>
      <c r="H28" s="37"/>
      <c r="I28" s="37"/>
      <c r="J28" s="37"/>
      <c r="K28" s="162"/>
      <c r="L28" s="37"/>
      <c r="M28" s="37"/>
      <c r="N28" s="37"/>
      <c r="O28" s="37"/>
      <c r="P28" s="152"/>
      <c r="Q28" s="113" t="str">
        <f t="shared" si="4"/>
        <v>-</v>
      </c>
      <c r="R28" s="37" t="str">
        <f t="shared" si="6"/>
        <v>-</v>
      </c>
      <c r="S28" s="37" t="str">
        <f t="shared" si="7"/>
        <v>-</v>
      </c>
      <c r="T28" s="152" t="str">
        <f t="shared" si="8"/>
        <v>-</v>
      </c>
      <c r="U28" s="126" t="str">
        <f t="shared" si="9"/>
        <v>-</v>
      </c>
      <c r="V28" s="105" t="str">
        <f t="shared" si="5"/>
        <v>-</v>
      </c>
      <c r="W28" s="126" t="str">
        <f t="shared" si="3"/>
        <v>-</v>
      </c>
    </row>
    <row r="29" spans="2:23" s="77" customFormat="1">
      <c r="B29" s="40"/>
      <c r="C29" s="15"/>
      <c r="D29" s="34"/>
      <c r="E29" s="11"/>
      <c r="F29" s="250"/>
      <c r="G29" s="37"/>
      <c r="H29" s="37"/>
      <c r="I29" s="37"/>
      <c r="J29" s="37"/>
      <c r="K29" s="162"/>
      <c r="L29" s="37"/>
      <c r="M29" s="37"/>
      <c r="N29" s="37"/>
      <c r="O29" s="37"/>
      <c r="P29" s="152"/>
      <c r="Q29" s="113" t="str">
        <f t="shared" si="4"/>
        <v>-</v>
      </c>
      <c r="R29" s="37" t="str">
        <f t="shared" si="6"/>
        <v>-</v>
      </c>
      <c r="S29" s="37" t="str">
        <f t="shared" si="7"/>
        <v>-</v>
      </c>
      <c r="T29" s="152" t="str">
        <f t="shared" si="8"/>
        <v>-</v>
      </c>
      <c r="U29" s="126" t="str">
        <f t="shared" si="9"/>
        <v>-</v>
      </c>
      <c r="V29" s="105" t="str">
        <f t="shared" si="5"/>
        <v>-</v>
      </c>
      <c r="W29" s="126" t="str">
        <f t="shared" si="3"/>
        <v>-</v>
      </c>
    </row>
    <row r="30" spans="2:23" s="77" customFormat="1">
      <c r="B30" s="40"/>
      <c r="C30" s="15"/>
      <c r="D30" s="34"/>
      <c r="E30" s="11"/>
      <c r="F30" s="250"/>
      <c r="G30" s="37"/>
      <c r="H30" s="37"/>
      <c r="I30" s="37"/>
      <c r="J30" s="37"/>
      <c r="K30" s="162"/>
      <c r="L30" s="37"/>
      <c r="M30" s="37"/>
      <c r="N30" s="37"/>
      <c r="O30" s="37"/>
      <c r="P30" s="152"/>
      <c r="Q30" s="113" t="str">
        <f t="shared" si="4"/>
        <v>-</v>
      </c>
      <c r="R30" s="37" t="str">
        <f t="shared" si="6"/>
        <v>-</v>
      </c>
      <c r="S30" s="37" t="str">
        <f t="shared" si="7"/>
        <v>-</v>
      </c>
      <c r="T30" s="152" t="str">
        <f t="shared" si="8"/>
        <v>-</v>
      </c>
      <c r="U30" s="126" t="str">
        <f t="shared" si="9"/>
        <v>-</v>
      </c>
      <c r="V30" s="105" t="str">
        <f t="shared" si="5"/>
        <v>-</v>
      </c>
      <c r="W30" s="126" t="str">
        <f t="shared" si="3"/>
        <v>-</v>
      </c>
    </row>
    <row r="31" spans="2:23" s="77" customFormat="1">
      <c r="B31" s="40"/>
      <c r="C31" s="15"/>
      <c r="D31" s="34"/>
      <c r="E31" s="11"/>
      <c r="F31" s="250"/>
      <c r="G31" s="37"/>
      <c r="H31" s="37"/>
      <c r="I31" s="37"/>
      <c r="J31" s="37"/>
      <c r="K31" s="162"/>
      <c r="L31" s="37"/>
      <c r="M31" s="37"/>
      <c r="N31" s="37"/>
      <c r="O31" s="37"/>
      <c r="P31" s="152"/>
      <c r="Q31" s="113" t="str">
        <f t="shared" si="4"/>
        <v>-</v>
      </c>
      <c r="R31" s="37" t="str">
        <f t="shared" si="6"/>
        <v>-</v>
      </c>
      <c r="S31" s="37" t="str">
        <f t="shared" si="7"/>
        <v>-</v>
      </c>
      <c r="T31" s="152" t="str">
        <f t="shared" si="8"/>
        <v>-</v>
      </c>
      <c r="U31" s="126" t="str">
        <f t="shared" si="9"/>
        <v>-</v>
      </c>
      <c r="V31" s="105" t="str">
        <f t="shared" si="5"/>
        <v>-</v>
      </c>
      <c r="W31" s="126" t="str">
        <f t="shared" si="3"/>
        <v>-</v>
      </c>
    </row>
    <row r="32" spans="2:23" s="77" customFormat="1">
      <c r="B32" s="40"/>
      <c r="C32" s="15"/>
      <c r="D32" s="34"/>
      <c r="E32" s="11"/>
      <c r="F32" s="250"/>
      <c r="G32" s="37"/>
      <c r="H32" s="37"/>
      <c r="I32" s="37"/>
      <c r="J32" s="37"/>
      <c r="K32" s="162"/>
      <c r="L32" s="37"/>
      <c r="M32" s="37"/>
      <c r="N32" s="37"/>
      <c r="O32" s="37"/>
      <c r="P32" s="152"/>
      <c r="Q32" s="113" t="str">
        <f t="shared" si="4"/>
        <v>-</v>
      </c>
      <c r="R32" s="37" t="str">
        <f t="shared" si="6"/>
        <v>-</v>
      </c>
      <c r="S32" s="37" t="str">
        <f t="shared" si="7"/>
        <v>-</v>
      </c>
      <c r="T32" s="152" t="str">
        <f t="shared" si="8"/>
        <v>-</v>
      </c>
      <c r="U32" s="126" t="str">
        <f t="shared" si="9"/>
        <v>-</v>
      </c>
      <c r="V32" s="105" t="str">
        <f t="shared" si="5"/>
        <v>-</v>
      </c>
      <c r="W32" s="126" t="str">
        <f t="shared" si="3"/>
        <v>-</v>
      </c>
    </row>
    <row r="33" spans="2:23" s="77" customFormat="1">
      <c r="B33" s="40"/>
      <c r="C33" s="15"/>
      <c r="D33" s="34"/>
      <c r="E33" s="11"/>
      <c r="F33" s="250"/>
      <c r="G33" s="37"/>
      <c r="H33" s="37"/>
      <c r="I33" s="37"/>
      <c r="J33" s="37"/>
      <c r="K33" s="162"/>
      <c r="L33" s="37"/>
      <c r="M33" s="37"/>
      <c r="N33" s="37"/>
      <c r="O33" s="37"/>
      <c r="P33" s="152"/>
      <c r="Q33" s="113" t="str">
        <f t="shared" si="4"/>
        <v>-</v>
      </c>
      <c r="R33" s="37" t="str">
        <f t="shared" si="6"/>
        <v>-</v>
      </c>
      <c r="S33" s="37" t="str">
        <f t="shared" si="7"/>
        <v>-</v>
      </c>
      <c r="T33" s="152" t="str">
        <f t="shared" si="8"/>
        <v>-</v>
      </c>
      <c r="U33" s="126" t="str">
        <f t="shared" si="9"/>
        <v>-</v>
      </c>
      <c r="V33" s="105" t="str">
        <f t="shared" si="5"/>
        <v>-</v>
      </c>
      <c r="W33" s="126" t="str">
        <f t="shared" si="3"/>
        <v>-</v>
      </c>
    </row>
    <row r="34" spans="2:23" s="77" customFormat="1">
      <c r="B34" s="40"/>
      <c r="C34" s="15"/>
      <c r="D34" s="34"/>
      <c r="E34" s="11"/>
      <c r="F34" s="250"/>
      <c r="G34" s="37"/>
      <c r="H34" s="37"/>
      <c r="I34" s="37"/>
      <c r="J34" s="37"/>
      <c r="K34" s="162"/>
      <c r="L34" s="37"/>
      <c r="M34" s="37"/>
      <c r="N34" s="37"/>
      <c r="O34" s="37"/>
      <c r="P34" s="152"/>
      <c r="Q34" s="113" t="str">
        <f t="shared" si="4"/>
        <v>-</v>
      </c>
      <c r="R34" s="37" t="str">
        <f t="shared" si="6"/>
        <v>-</v>
      </c>
      <c r="S34" s="37" t="str">
        <f t="shared" si="7"/>
        <v>-</v>
      </c>
      <c r="T34" s="152" t="str">
        <f t="shared" si="8"/>
        <v>-</v>
      </c>
      <c r="U34" s="126" t="str">
        <f t="shared" si="9"/>
        <v>-</v>
      </c>
      <c r="V34" s="105" t="str">
        <f t="shared" si="5"/>
        <v>-</v>
      </c>
      <c r="W34" s="126" t="str">
        <f t="shared" si="3"/>
        <v>-</v>
      </c>
    </row>
    <row r="35" spans="2:23" s="77" customFormat="1">
      <c r="B35" s="40"/>
      <c r="C35" s="15"/>
      <c r="D35" s="34"/>
      <c r="E35" s="11"/>
      <c r="F35" s="250"/>
      <c r="G35" s="37"/>
      <c r="H35" s="37"/>
      <c r="I35" s="37"/>
      <c r="J35" s="37"/>
      <c r="K35" s="162"/>
      <c r="L35" s="37"/>
      <c r="M35" s="37"/>
      <c r="N35" s="37"/>
      <c r="O35" s="37"/>
      <c r="P35" s="152"/>
      <c r="Q35" s="113" t="str">
        <f t="shared" si="4"/>
        <v>-</v>
      </c>
      <c r="R35" s="37" t="str">
        <f t="shared" si="6"/>
        <v>-</v>
      </c>
      <c r="S35" s="37" t="str">
        <f t="shared" si="7"/>
        <v>-</v>
      </c>
      <c r="T35" s="152" t="str">
        <f t="shared" si="8"/>
        <v>-</v>
      </c>
      <c r="U35" s="126" t="str">
        <f t="shared" si="9"/>
        <v>-</v>
      </c>
      <c r="V35" s="105" t="str">
        <f t="shared" si="5"/>
        <v>-</v>
      </c>
      <c r="W35" s="126" t="str">
        <f t="shared" si="3"/>
        <v>-</v>
      </c>
    </row>
    <row r="36" spans="2:23" s="77" customFormat="1">
      <c r="B36" s="40"/>
      <c r="C36" s="15"/>
      <c r="D36" s="34"/>
      <c r="E36" s="11"/>
      <c r="F36" s="250"/>
      <c r="G36" s="37"/>
      <c r="H36" s="37"/>
      <c r="I36" s="37"/>
      <c r="J36" s="37"/>
      <c r="K36" s="162"/>
      <c r="L36" s="37"/>
      <c r="M36" s="37"/>
      <c r="N36" s="37"/>
      <c r="O36" s="37"/>
      <c r="P36" s="152"/>
      <c r="Q36" s="113" t="str">
        <f t="shared" si="4"/>
        <v>-</v>
      </c>
      <c r="R36" s="37" t="str">
        <f t="shared" si="6"/>
        <v>-</v>
      </c>
      <c r="S36" s="37" t="str">
        <f t="shared" si="7"/>
        <v>-</v>
      </c>
      <c r="T36" s="152" t="str">
        <f t="shared" si="8"/>
        <v>-</v>
      </c>
      <c r="U36" s="126" t="str">
        <f t="shared" si="9"/>
        <v>-</v>
      </c>
      <c r="V36" s="105" t="str">
        <f t="shared" si="5"/>
        <v>-</v>
      </c>
      <c r="W36" s="126" t="str">
        <f t="shared" si="3"/>
        <v>-</v>
      </c>
    </row>
    <row r="37" spans="2:23" s="77" customFormat="1">
      <c r="B37" s="40"/>
      <c r="C37" s="15"/>
      <c r="D37" s="34"/>
      <c r="E37" s="11"/>
      <c r="F37" s="250"/>
      <c r="G37" s="37"/>
      <c r="H37" s="37"/>
      <c r="I37" s="37"/>
      <c r="J37" s="37"/>
      <c r="K37" s="162"/>
      <c r="L37" s="37"/>
      <c r="M37" s="37"/>
      <c r="N37" s="37"/>
      <c r="O37" s="37"/>
      <c r="P37" s="152"/>
      <c r="Q37" s="113" t="str">
        <f t="shared" si="4"/>
        <v>-</v>
      </c>
      <c r="R37" s="37" t="str">
        <f t="shared" si="6"/>
        <v>-</v>
      </c>
      <c r="S37" s="37" t="str">
        <f t="shared" si="7"/>
        <v>-</v>
      </c>
      <c r="T37" s="152" t="str">
        <f t="shared" si="8"/>
        <v>-</v>
      </c>
      <c r="U37" s="126" t="str">
        <f t="shared" si="9"/>
        <v>-</v>
      </c>
      <c r="V37" s="105" t="str">
        <f t="shared" si="5"/>
        <v>-</v>
      </c>
      <c r="W37" s="126" t="str">
        <f t="shared" si="3"/>
        <v>-</v>
      </c>
    </row>
    <row r="38" spans="2:23" s="77" customFormat="1">
      <c r="B38" s="40"/>
      <c r="C38" s="15"/>
      <c r="D38" s="34"/>
      <c r="E38" s="11"/>
      <c r="F38" s="250"/>
      <c r="G38" s="37"/>
      <c r="H38" s="37"/>
      <c r="I38" s="37"/>
      <c r="J38" s="37"/>
      <c r="K38" s="162"/>
      <c r="L38" s="37"/>
      <c r="M38" s="37"/>
      <c r="N38" s="37"/>
      <c r="O38" s="37"/>
      <c r="P38" s="152"/>
      <c r="Q38" s="113" t="str">
        <f t="shared" si="4"/>
        <v>-</v>
      </c>
      <c r="R38" s="37" t="str">
        <f t="shared" si="6"/>
        <v>-</v>
      </c>
      <c r="S38" s="37" t="str">
        <f t="shared" si="7"/>
        <v>-</v>
      </c>
      <c r="T38" s="152" t="str">
        <f t="shared" si="8"/>
        <v>-</v>
      </c>
      <c r="U38" s="126" t="str">
        <f t="shared" si="9"/>
        <v>-</v>
      </c>
      <c r="V38" s="105" t="str">
        <f t="shared" si="5"/>
        <v>-</v>
      </c>
      <c r="W38" s="126" t="str">
        <f t="shared" si="3"/>
        <v>-</v>
      </c>
    </row>
    <row r="39" spans="2:23" s="77" customFormat="1">
      <c r="B39" s="40"/>
      <c r="C39" s="15"/>
      <c r="D39" s="34"/>
      <c r="E39" s="11"/>
      <c r="F39" s="250"/>
      <c r="G39" s="37"/>
      <c r="H39" s="37"/>
      <c r="I39" s="37"/>
      <c r="J39" s="37"/>
      <c r="K39" s="162"/>
      <c r="L39" s="37"/>
      <c r="M39" s="37"/>
      <c r="N39" s="37"/>
      <c r="O39" s="37"/>
      <c r="P39" s="152"/>
      <c r="Q39" s="113" t="str">
        <f t="shared" si="4"/>
        <v>-</v>
      </c>
      <c r="R39" s="37" t="str">
        <f t="shared" si="6"/>
        <v>-</v>
      </c>
      <c r="S39" s="37" t="str">
        <f t="shared" si="7"/>
        <v>-</v>
      </c>
      <c r="T39" s="152" t="str">
        <f t="shared" si="8"/>
        <v>-</v>
      </c>
      <c r="U39" s="126" t="str">
        <f t="shared" si="9"/>
        <v>-</v>
      </c>
      <c r="V39" s="105" t="str">
        <f t="shared" si="5"/>
        <v>-</v>
      </c>
      <c r="W39" s="126" t="str">
        <f t="shared" si="3"/>
        <v>-</v>
      </c>
    </row>
    <row r="40" spans="2:23" s="77" customFormat="1">
      <c r="B40" s="40"/>
      <c r="C40" s="15"/>
      <c r="D40" s="34"/>
      <c r="E40" s="11"/>
      <c r="F40" s="250"/>
      <c r="G40" s="37"/>
      <c r="H40" s="37"/>
      <c r="I40" s="37"/>
      <c r="J40" s="37"/>
      <c r="K40" s="162"/>
      <c r="L40" s="37"/>
      <c r="M40" s="37"/>
      <c r="N40" s="37"/>
      <c r="O40" s="37"/>
      <c r="P40" s="152"/>
      <c r="Q40" s="113" t="str">
        <f t="shared" si="4"/>
        <v>-</v>
      </c>
      <c r="R40" s="37" t="str">
        <f t="shared" si="6"/>
        <v>-</v>
      </c>
      <c r="S40" s="37" t="str">
        <f t="shared" si="7"/>
        <v>-</v>
      </c>
      <c r="T40" s="152" t="str">
        <f t="shared" si="8"/>
        <v>-</v>
      </c>
      <c r="U40" s="126" t="str">
        <f t="shared" si="9"/>
        <v>-</v>
      </c>
      <c r="V40" s="105" t="str">
        <f t="shared" si="5"/>
        <v>-</v>
      </c>
      <c r="W40" s="126" t="str">
        <f t="shared" si="3"/>
        <v>-</v>
      </c>
    </row>
    <row r="41" spans="2:23" s="77" customFormat="1">
      <c r="B41" s="40"/>
      <c r="C41" s="15"/>
      <c r="D41" s="34"/>
      <c r="E41" s="11"/>
      <c r="F41" s="250"/>
      <c r="G41" s="37"/>
      <c r="H41" s="37"/>
      <c r="I41" s="37"/>
      <c r="J41" s="37"/>
      <c r="K41" s="162"/>
      <c r="L41" s="37"/>
      <c r="M41" s="37"/>
      <c r="N41" s="37"/>
      <c r="O41" s="37"/>
      <c r="P41" s="152"/>
      <c r="Q41" s="113" t="str">
        <f t="shared" si="4"/>
        <v>-</v>
      </c>
      <c r="R41" s="37" t="str">
        <f t="shared" si="6"/>
        <v>-</v>
      </c>
      <c r="S41" s="37" t="str">
        <f t="shared" si="7"/>
        <v>-</v>
      </c>
      <c r="T41" s="152" t="str">
        <f t="shared" si="8"/>
        <v>-</v>
      </c>
      <c r="U41" s="126" t="str">
        <f t="shared" si="9"/>
        <v>-</v>
      </c>
      <c r="V41" s="105" t="str">
        <f t="shared" si="5"/>
        <v>-</v>
      </c>
      <c r="W41" s="126" t="str">
        <f t="shared" si="3"/>
        <v>-</v>
      </c>
    </row>
    <row r="42" spans="2:23" s="77" customFormat="1">
      <c r="B42" s="40"/>
      <c r="C42" s="15"/>
      <c r="D42" s="34"/>
      <c r="E42" s="11"/>
      <c r="F42" s="250"/>
      <c r="G42" s="37"/>
      <c r="H42" s="37"/>
      <c r="I42" s="37"/>
      <c r="J42" s="37"/>
      <c r="K42" s="162"/>
      <c r="L42" s="37"/>
      <c r="M42" s="37"/>
      <c r="N42" s="37"/>
      <c r="O42" s="37"/>
      <c r="P42" s="152"/>
      <c r="Q42" s="113" t="str">
        <f t="shared" si="4"/>
        <v>-</v>
      </c>
      <c r="R42" s="37" t="str">
        <f t="shared" si="6"/>
        <v>-</v>
      </c>
      <c r="S42" s="37" t="str">
        <f t="shared" si="7"/>
        <v>-</v>
      </c>
      <c r="T42" s="152" t="str">
        <f t="shared" si="8"/>
        <v>-</v>
      </c>
      <c r="U42" s="126" t="str">
        <f t="shared" si="9"/>
        <v>-</v>
      </c>
      <c r="V42" s="105" t="str">
        <f t="shared" si="5"/>
        <v>-</v>
      </c>
      <c r="W42" s="126" t="str">
        <f t="shared" si="3"/>
        <v>-</v>
      </c>
    </row>
    <row r="43" spans="2:23" s="77" customFormat="1">
      <c r="B43" s="40"/>
      <c r="C43" s="15"/>
      <c r="D43" s="34"/>
      <c r="E43" s="11"/>
      <c r="F43" s="250"/>
      <c r="G43" s="37"/>
      <c r="H43" s="37"/>
      <c r="I43" s="37"/>
      <c r="J43" s="37"/>
      <c r="K43" s="162"/>
      <c r="L43" s="37"/>
      <c r="M43" s="37"/>
      <c r="N43" s="37"/>
      <c r="O43" s="37"/>
      <c r="P43" s="152"/>
      <c r="Q43" s="113" t="str">
        <f t="shared" si="4"/>
        <v>-</v>
      </c>
      <c r="R43" s="37" t="str">
        <f t="shared" si="6"/>
        <v>-</v>
      </c>
      <c r="S43" s="37" t="str">
        <f t="shared" si="7"/>
        <v>-</v>
      </c>
      <c r="T43" s="152" t="str">
        <f t="shared" si="8"/>
        <v>-</v>
      </c>
      <c r="U43" s="126" t="str">
        <f t="shared" si="9"/>
        <v>-</v>
      </c>
      <c r="V43" s="105" t="str">
        <f t="shared" si="5"/>
        <v>-</v>
      </c>
      <c r="W43" s="126" t="str">
        <f t="shared" ref="W43:W74" si="13">IF(SUM(R43:V43)&gt;0,SUM(R43:V43)*$A$4,"-")</f>
        <v>-</v>
      </c>
    </row>
    <row r="44" spans="2:23" s="77" customFormat="1">
      <c r="B44" s="40"/>
      <c r="C44" s="15"/>
      <c r="D44" s="34"/>
      <c r="E44" s="11"/>
      <c r="F44" s="250"/>
      <c r="G44" s="37"/>
      <c r="H44" s="37"/>
      <c r="I44" s="37"/>
      <c r="J44" s="37"/>
      <c r="K44" s="162"/>
      <c r="L44" s="37"/>
      <c r="M44" s="37"/>
      <c r="N44" s="37"/>
      <c r="O44" s="37"/>
      <c r="P44" s="152"/>
      <c r="Q44" s="113" t="str">
        <f t="shared" si="4"/>
        <v>-</v>
      </c>
      <c r="R44" s="37" t="str">
        <f t="shared" si="6"/>
        <v>-</v>
      </c>
      <c r="S44" s="37" t="str">
        <f t="shared" si="7"/>
        <v>-</v>
      </c>
      <c r="T44" s="152" t="str">
        <f t="shared" si="8"/>
        <v>-</v>
      </c>
      <c r="U44" s="126" t="str">
        <f t="shared" si="9"/>
        <v>-</v>
      </c>
      <c r="V44" s="105" t="str">
        <f t="shared" si="5"/>
        <v>-</v>
      </c>
      <c r="W44" s="126" t="str">
        <f t="shared" si="13"/>
        <v>-</v>
      </c>
    </row>
    <row r="45" spans="2:23" s="77" customFormat="1">
      <c r="B45" s="40"/>
      <c r="C45" s="15"/>
      <c r="D45" s="34"/>
      <c r="E45" s="11"/>
      <c r="F45" s="250"/>
      <c r="G45" s="37"/>
      <c r="H45" s="37"/>
      <c r="I45" s="37"/>
      <c r="J45" s="37"/>
      <c r="K45" s="162"/>
      <c r="L45" s="37"/>
      <c r="M45" s="37"/>
      <c r="N45" s="37"/>
      <c r="O45" s="37"/>
      <c r="P45" s="152"/>
      <c r="Q45" s="113" t="str">
        <f t="shared" si="4"/>
        <v>-</v>
      </c>
      <c r="R45" s="37" t="str">
        <f t="shared" si="6"/>
        <v>-</v>
      </c>
      <c r="S45" s="37" t="str">
        <f t="shared" si="7"/>
        <v>-</v>
      </c>
      <c r="T45" s="152" t="str">
        <f t="shared" si="8"/>
        <v>-</v>
      </c>
      <c r="U45" s="126" t="str">
        <f t="shared" si="9"/>
        <v>-</v>
      </c>
      <c r="V45" s="105" t="str">
        <f t="shared" si="5"/>
        <v>-</v>
      </c>
      <c r="W45" s="126" t="str">
        <f t="shared" si="13"/>
        <v>-</v>
      </c>
    </row>
    <row r="46" spans="2:23" s="77" customFormat="1">
      <c r="B46" s="40"/>
      <c r="C46" s="15"/>
      <c r="D46" s="34"/>
      <c r="E46" s="11"/>
      <c r="F46" s="250"/>
      <c r="G46" s="37"/>
      <c r="H46" s="37"/>
      <c r="I46" s="37"/>
      <c r="J46" s="37"/>
      <c r="K46" s="162"/>
      <c r="L46" s="37"/>
      <c r="M46" s="37"/>
      <c r="N46" s="37"/>
      <c r="O46" s="37"/>
      <c r="P46" s="152"/>
      <c r="Q46" s="113" t="str">
        <f t="shared" si="4"/>
        <v>-</v>
      </c>
      <c r="R46" s="37" t="str">
        <f t="shared" si="6"/>
        <v>-</v>
      </c>
      <c r="S46" s="37" t="str">
        <f t="shared" si="7"/>
        <v>-</v>
      </c>
      <c r="T46" s="152" t="str">
        <f t="shared" si="8"/>
        <v>-</v>
      </c>
      <c r="U46" s="126" t="str">
        <f t="shared" si="9"/>
        <v>-</v>
      </c>
      <c r="V46" s="105" t="str">
        <f t="shared" si="5"/>
        <v>-</v>
      </c>
      <c r="W46" s="126" t="str">
        <f t="shared" si="13"/>
        <v>-</v>
      </c>
    </row>
    <row r="47" spans="2:23" s="77" customFormat="1">
      <c r="B47" s="40"/>
      <c r="C47" s="15"/>
      <c r="D47" s="34"/>
      <c r="E47" s="11"/>
      <c r="F47" s="250"/>
      <c r="G47" s="37"/>
      <c r="H47" s="37"/>
      <c r="I47" s="37"/>
      <c r="J47" s="37"/>
      <c r="K47" s="162"/>
      <c r="L47" s="37"/>
      <c r="M47" s="37"/>
      <c r="N47" s="37"/>
      <c r="O47" s="37"/>
      <c r="P47" s="152"/>
      <c r="Q47" s="113" t="str">
        <f t="shared" si="4"/>
        <v>-</v>
      </c>
      <c r="R47" s="37" t="str">
        <f t="shared" si="6"/>
        <v>-</v>
      </c>
      <c r="S47" s="37" t="str">
        <f t="shared" si="7"/>
        <v>-</v>
      </c>
      <c r="T47" s="152" t="str">
        <f t="shared" si="8"/>
        <v>-</v>
      </c>
      <c r="U47" s="126" t="str">
        <f t="shared" si="9"/>
        <v>-</v>
      </c>
      <c r="V47" s="105" t="str">
        <f t="shared" si="5"/>
        <v>-</v>
      </c>
      <c r="W47" s="126" t="str">
        <f t="shared" si="13"/>
        <v>-</v>
      </c>
    </row>
    <row r="48" spans="2:23" s="77" customFormat="1">
      <c r="B48" s="40"/>
      <c r="C48" s="15"/>
      <c r="D48" s="34"/>
      <c r="E48" s="11"/>
      <c r="F48" s="250"/>
      <c r="G48" s="37"/>
      <c r="H48" s="37"/>
      <c r="I48" s="37"/>
      <c r="J48" s="37"/>
      <c r="K48" s="162"/>
      <c r="L48" s="37"/>
      <c r="M48" s="37"/>
      <c r="N48" s="37"/>
      <c r="O48" s="37"/>
      <c r="P48" s="152"/>
      <c r="Q48" s="113" t="str">
        <f t="shared" si="4"/>
        <v>-</v>
      </c>
      <c r="R48" s="37" t="str">
        <f t="shared" si="6"/>
        <v>-</v>
      </c>
      <c r="S48" s="37" t="str">
        <f t="shared" si="7"/>
        <v>-</v>
      </c>
      <c r="T48" s="152" t="str">
        <f t="shared" si="8"/>
        <v>-</v>
      </c>
      <c r="U48" s="126" t="str">
        <f t="shared" si="9"/>
        <v>-</v>
      </c>
      <c r="V48" s="105" t="str">
        <f t="shared" si="5"/>
        <v>-</v>
      </c>
      <c r="W48" s="126" t="str">
        <f t="shared" si="13"/>
        <v>-</v>
      </c>
    </row>
    <row r="49" spans="2:23" s="77" customFormat="1">
      <c r="B49" s="40"/>
      <c r="C49" s="15"/>
      <c r="D49" s="34"/>
      <c r="E49" s="11"/>
      <c r="F49" s="250"/>
      <c r="G49" s="37"/>
      <c r="H49" s="37"/>
      <c r="I49" s="37"/>
      <c r="J49" s="37"/>
      <c r="K49" s="162"/>
      <c r="L49" s="37"/>
      <c r="M49" s="37"/>
      <c r="N49" s="37"/>
      <c r="O49" s="37"/>
      <c r="P49" s="152"/>
      <c r="Q49" s="113" t="str">
        <f t="shared" si="4"/>
        <v>-</v>
      </c>
      <c r="R49" s="37" t="str">
        <f t="shared" si="6"/>
        <v>-</v>
      </c>
      <c r="S49" s="37" t="str">
        <f t="shared" si="7"/>
        <v>-</v>
      </c>
      <c r="T49" s="152" t="str">
        <f t="shared" si="8"/>
        <v>-</v>
      </c>
      <c r="U49" s="126" t="str">
        <f t="shared" si="9"/>
        <v>-</v>
      </c>
      <c r="V49" s="105" t="str">
        <f t="shared" si="5"/>
        <v>-</v>
      </c>
      <c r="W49" s="126" t="str">
        <f t="shared" si="13"/>
        <v>-</v>
      </c>
    </row>
    <row r="50" spans="2:23" s="77" customFormat="1">
      <c r="B50" s="40"/>
      <c r="C50" s="15"/>
      <c r="D50" s="34"/>
      <c r="E50" s="11"/>
      <c r="F50" s="250"/>
      <c r="G50" s="37"/>
      <c r="H50" s="37"/>
      <c r="I50" s="37"/>
      <c r="J50" s="37"/>
      <c r="K50" s="162"/>
      <c r="L50" s="37"/>
      <c r="M50" s="37"/>
      <c r="N50" s="37"/>
      <c r="O50" s="37"/>
      <c r="P50" s="152"/>
      <c r="Q50" s="113" t="str">
        <f t="shared" si="4"/>
        <v>-</v>
      </c>
      <c r="R50" s="37" t="str">
        <f t="shared" si="6"/>
        <v>-</v>
      </c>
      <c r="S50" s="37" t="str">
        <f t="shared" si="7"/>
        <v>-</v>
      </c>
      <c r="T50" s="152" t="str">
        <f t="shared" si="8"/>
        <v>-</v>
      </c>
      <c r="U50" s="126" t="str">
        <f t="shared" si="9"/>
        <v>-</v>
      </c>
      <c r="V50" s="105" t="str">
        <f t="shared" si="5"/>
        <v>-</v>
      </c>
      <c r="W50" s="126" t="str">
        <f t="shared" si="13"/>
        <v>-</v>
      </c>
    </row>
    <row r="51" spans="2:23" s="77" customFormat="1">
      <c r="B51" s="40"/>
      <c r="C51" s="15"/>
      <c r="D51" s="34"/>
      <c r="E51" s="11"/>
      <c r="F51" s="250"/>
      <c r="G51" s="37"/>
      <c r="H51" s="37"/>
      <c r="I51" s="37"/>
      <c r="J51" s="37"/>
      <c r="K51" s="162"/>
      <c r="L51" s="37"/>
      <c r="M51" s="37"/>
      <c r="N51" s="37"/>
      <c r="O51" s="37"/>
      <c r="P51" s="152"/>
      <c r="Q51" s="113" t="str">
        <f t="shared" si="4"/>
        <v>-</v>
      </c>
      <c r="R51" s="37" t="str">
        <f t="shared" si="6"/>
        <v>-</v>
      </c>
      <c r="S51" s="37" t="str">
        <f t="shared" si="7"/>
        <v>-</v>
      </c>
      <c r="T51" s="152" t="str">
        <f t="shared" si="8"/>
        <v>-</v>
      </c>
      <c r="U51" s="126" t="str">
        <f t="shared" si="9"/>
        <v>-</v>
      </c>
      <c r="V51" s="105" t="str">
        <f t="shared" si="5"/>
        <v>-</v>
      </c>
      <c r="W51" s="126" t="str">
        <f t="shared" si="13"/>
        <v>-</v>
      </c>
    </row>
    <row r="52" spans="2:23" s="77" customFormat="1">
      <c r="B52" s="40"/>
      <c r="C52" s="15"/>
      <c r="D52" s="34"/>
      <c r="E52" s="11"/>
      <c r="F52" s="250"/>
      <c r="G52" s="37"/>
      <c r="H52" s="37"/>
      <c r="I52" s="37"/>
      <c r="J52" s="37"/>
      <c r="K52" s="162"/>
      <c r="L52" s="37"/>
      <c r="M52" s="37"/>
      <c r="N52" s="37"/>
      <c r="O52" s="37"/>
      <c r="P52" s="152"/>
      <c r="Q52" s="113" t="str">
        <f t="shared" si="4"/>
        <v>-</v>
      </c>
      <c r="R52" s="37" t="str">
        <f t="shared" si="6"/>
        <v>-</v>
      </c>
      <c r="S52" s="37" t="str">
        <f t="shared" si="7"/>
        <v>-</v>
      </c>
      <c r="T52" s="152" t="str">
        <f t="shared" si="8"/>
        <v>-</v>
      </c>
      <c r="U52" s="126" t="str">
        <f t="shared" si="9"/>
        <v>-</v>
      </c>
      <c r="V52" s="105" t="str">
        <f t="shared" si="5"/>
        <v>-</v>
      </c>
      <c r="W52" s="126" t="str">
        <f t="shared" si="13"/>
        <v>-</v>
      </c>
    </row>
    <row r="53" spans="2:23" s="77" customFormat="1">
      <c r="B53" s="40"/>
      <c r="C53" s="15"/>
      <c r="D53" s="34"/>
      <c r="E53" s="11"/>
      <c r="F53" s="250"/>
      <c r="G53" s="37"/>
      <c r="H53" s="37"/>
      <c r="I53" s="37"/>
      <c r="J53" s="37"/>
      <c r="K53" s="162"/>
      <c r="L53" s="37"/>
      <c r="M53" s="37"/>
      <c r="N53" s="37"/>
      <c r="O53" s="37"/>
      <c r="P53" s="152"/>
      <c r="Q53" s="113" t="str">
        <f t="shared" si="4"/>
        <v>-</v>
      </c>
      <c r="R53" s="37" t="str">
        <f t="shared" si="6"/>
        <v>-</v>
      </c>
      <c r="S53" s="37" t="str">
        <f t="shared" si="7"/>
        <v>-</v>
      </c>
      <c r="T53" s="152" t="str">
        <f t="shared" si="8"/>
        <v>-</v>
      </c>
      <c r="U53" s="126" t="str">
        <f t="shared" si="9"/>
        <v>-</v>
      </c>
      <c r="V53" s="105" t="str">
        <f t="shared" si="5"/>
        <v>-</v>
      </c>
      <c r="W53" s="126" t="str">
        <f t="shared" si="13"/>
        <v>-</v>
      </c>
    </row>
    <row r="54" spans="2:23" s="77" customFormat="1">
      <c r="B54" s="40"/>
      <c r="C54" s="15"/>
      <c r="D54" s="34"/>
      <c r="E54" s="11"/>
      <c r="F54" s="250"/>
      <c r="G54" s="37"/>
      <c r="H54" s="37"/>
      <c r="I54" s="37"/>
      <c r="J54" s="37"/>
      <c r="K54" s="162"/>
      <c r="L54" s="37"/>
      <c r="M54" s="37"/>
      <c r="N54" s="37"/>
      <c r="O54" s="37"/>
      <c r="P54" s="152"/>
      <c r="Q54" s="113" t="str">
        <f t="shared" si="4"/>
        <v>-</v>
      </c>
      <c r="R54" s="37" t="str">
        <f t="shared" si="6"/>
        <v>-</v>
      </c>
      <c r="S54" s="37" t="str">
        <f t="shared" si="7"/>
        <v>-</v>
      </c>
      <c r="T54" s="152" t="str">
        <f t="shared" si="8"/>
        <v>-</v>
      </c>
      <c r="U54" s="126" t="str">
        <f t="shared" si="9"/>
        <v>-</v>
      </c>
      <c r="V54" s="105" t="str">
        <f t="shared" si="5"/>
        <v>-</v>
      </c>
      <c r="W54" s="126" t="str">
        <f t="shared" si="13"/>
        <v>-</v>
      </c>
    </row>
    <row r="55" spans="2:23" s="77" customFormat="1">
      <c r="B55" s="40"/>
      <c r="C55" s="15"/>
      <c r="D55" s="34"/>
      <c r="E55" s="11"/>
      <c r="F55" s="250"/>
      <c r="G55" s="37"/>
      <c r="H55" s="37"/>
      <c r="I55" s="37"/>
      <c r="J55" s="37"/>
      <c r="K55" s="162"/>
      <c r="L55" s="37"/>
      <c r="M55" s="37"/>
      <c r="N55" s="37"/>
      <c r="O55" s="37"/>
      <c r="P55" s="152"/>
      <c r="Q55" s="113" t="str">
        <f t="shared" si="4"/>
        <v>-</v>
      </c>
      <c r="R55" s="37" t="str">
        <f t="shared" si="6"/>
        <v>-</v>
      </c>
      <c r="S55" s="37" t="str">
        <f t="shared" si="7"/>
        <v>-</v>
      </c>
      <c r="T55" s="152" t="str">
        <f t="shared" si="8"/>
        <v>-</v>
      </c>
      <c r="U55" s="126" t="str">
        <f t="shared" si="9"/>
        <v>-</v>
      </c>
      <c r="V55" s="105" t="str">
        <f t="shared" si="5"/>
        <v>-</v>
      </c>
      <c r="W55" s="126" t="str">
        <f t="shared" si="13"/>
        <v>-</v>
      </c>
    </row>
    <row r="56" spans="2:23" s="77" customFormat="1">
      <c r="B56" s="40"/>
      <c r="C56" s="15"/>
      <c r="D56" s="34"/>
      <c r="E56" s="11"/>
      <c r="F56" s="250"/>
      <c r="G56" s="37"/>
      <c r="H56" s="37"/>
      <c r="I56" s="37"/>
      <c r="J56" s="37"/>
      <c r="K56" s="162"/>
      <c r="L56" s="37"/>
      <c r="M56" s="37"/>
      <c r="N56" s="37"/>
      <c r="O56" s="37"/>
      <c r="P56" s="152"/>
      <c r="Q56" s="113" t="str">
        <f t="shared" si="4"/>
        <v>-</v>
      </c>
      <c r="R56" s="37" t="str">
        <f t="shared" si="6"/>
        <v>-</v>
      </c>
      <c r="S56" s="37" t="str">
        <f t="shared" si="7"/>
        <v>-</v>
      </c>
      <c r="T56" s="152" t="str">
        <f t="shared" si="8"/>
        <v>-</v>
      </c>
      <c r="U56" s="126" t="str">
        <f t="shared" si="9"/>
        <v>-</v>
      </c>
      <c r="V56" s="105" t="str">
        <f t="shared" si="5"/>
        <v>-</v>
      </c>
      <c r="W56" s="126" t="str">
        <f t="shared" si="13"/>
        <v>-</v>
      </c>
    </row>
    <row r="57" spans="2:23" s="77" customFormat="1">
      <c r="B57" s="40"/>
      <c r="C57" s="15"/>
      <c r="D57" s="34"/>
      <c r="E57" s="11"/>
      <c r="F57" s="250"/>
      <c r="G57" s="37"/>
      <c r="H57" s="37"/>
      <c r="I57" s="37"/>
      <c r="J57" s="37"/>
      <c r="K57" s="162"/>
      <c r="L57" s="37"/>
      <c r="M57" s="37"/>
      <c r="N57" s="37"/>
      <c r="O57" s="37"/>
      <c r="P57" s="152"/>
      <c r="Q57" s="113" t="str">
        <f t="shared" si="4"/>
        <v>-</v>
      </c>
      <c r="R57" s="37" t="str">
        <f t="shared" si="6"/>
        <v>-</v>
      </c>
      <c r="S57" s="37" t="str">
        <f t="shared" si="7"/>
        <v>-</v>
      </c>
      <c r="T57" s="152" t="str">
        <f t="shared" si="8"/>
        <v>-</v>
      </c>
      <c r="U57" s="126" t="str">
        <f t="shared" si="9"/>
        <v>-</v>
      </c>
      <c r="V57" s="105" t="str">
        <f t="shared" si="5"/>
        <v>-</v>
      </c>
      <c r="W57" s="126" t="str">
        <f t="shared" si="13"/>
        <v>-</v>
      </c>
    </row>
    <row r="58" spans="2:23" s="77" customFormat="1">
      <c r="B58" s="40"/>
      <c r="C58" s="15"/>
      <c r="D58" s="34"/>
      <c r="E58" s="11"/>
      <c r="F58" s="250"/>
      <c r="G58" s="37"/>
      <c r="H58" s="37"/>
      <c r="I58" s="37"/>
      <c r="J58" s="37"/>
      <c r="K58" s="162"/>
      <c r="L58" s="37"/>
      <c r="M58" s="37"/>
      <c r="N58" s="37"/>
      <c r="O58" s="37"/>
      <c r="P58" s="152"/>
      <c r="Q58" s="113" t="str">
        <f t="shared" si="4"/>
        <v>-</v>
      </c>
      <c r="R58" s="37" t="str">
        <f t="shared" si="6"/>
        <v>-</v>
      </c>
      <c r="S58" s="37" t="str">
        <f t="shared" si="7"/>
        <v>-</v>
      </c>
      <c r="T58" s="152" t="str">
        <f t="shared" si="8"/>
        <v>-</v>
      </c>
      <c r="U58" s="126" t="str">
        <f t="shared" si="9"/>
        <v>-</v>
      </c>
      <c r="V58" s="105" t="str">
        <f t="shared" si="5"/>
        <v>-</v>
      </c>
      <c r="W58" s="126" t="str">
        <f t="shared" si="13"/>
        <v>-</v>
      </c>
    </row>
    <row r="59" spans="2:23" s="77" customFormat="1">
      <c r="B59" s="40"/>
      <c r="C59" s="15"/>
      <c r="D59" s="34"/>
      <c r="E59" s="11"/>
      <c r="F59" s="250"/>
      <c r="G59" s="37"/>
      <c r="H59" s="37"/>
      <c r="I59" s="37"/>
      <c r="J59" s="37"/>
      <c r="K59" s="162"/>
      <c r="L59" s="37"/>
      <c r="M59" s="37"/>
      <c r="N59" s="37"/>
      <c r="O59" s="37"/>
      <c r="P59" s="152"/>
      <c r="Q59" s="113" t="str">
        <f t="shared" si="4"/>
        <v>-</v>
      </c>
      <c r="R59" s="37" t="str">
        <f t="shared" si="6"/>
        <v>-</v>
      </c>
      <c r="S59" s="37" t="str">
        <f t="shared" si="7"/>
        <v>-</v>
      </c>
      <c r="T59" s="152" t="str">
        <f t="shared" si="8"/>
        <v>-</v>
      </c>
      <c r="U59" s="126" t="str">
        <f t="shared" si="9"/>
        <v>-</v>
      </c>
      <c r="V59" s="105" t="str">
        <f t="shared" si="5"/>
        <v>-</v>
      </c>
      <c r="W59" s="126" t="str">
        <f t="shared" si="13"/>
        <v>-</v>
      </c>
    </row>
    <row r="60" spans="2:23" s="77" customFormat="1">
      <c r="B60" s="40"/>
      <c r="C60" s="15"/>
      <c r="D60" s="34"/>
      <c r="E60" s="11"/>
      <c r="F60" s="250"/>
      <c r="G60" s="37"/>
      <c r="H60" s="37"/>
      <c r="I60" s="37"/>
      <c r="J60" s="37"/>
      <c r="K60" s="162"/>
      <c r="L60" s="37"/>
      <c r="M60" s="37"/>
      <c r="N60" s="37"/>
      <c r="O60" s="37"/>
      <c r="P60" s="152"/>
      <c r="Q60" s="113" t="str">
        <f t="shared" si="4"/>
        <v>-</v>
      </c>
      <c r="R60" s="37" t="str">
        <f t="shared" si="6"/>
        <v>-</v>
      </c>
      <c r="S60" s="37" t="str">
        <f t="shared" si="7"/>
        <v>-</v>
      </c>
      <c r="T60" s="152" t="str">
        <f t="shared" si="8"/>
        <v>-</v>
      </c>
      <c r="U60" s="126" t="str">
        <f t="shared" si="9"/>
        <v>-</v>
      </c>
      <c r="V60" s="105" t="str">
        <f t="shared" si="5"/>
        <v>-</v>
      </c>
      <c r="W60" s="126" t="str">
        <f t="shared" si="13"/>
        <v>-</v>
      </c>
    </row>
    <row r="61" spans="2:23" s="77" customFormat="1">
      <c r="B61" s="40"/>
      <c r="C61" s="15"/>
      <c r="D61" s="34"/>
      <c r="E61" s="11"/>
      <c r="F61" s="250"/>
      <c r="G61" s="37"/>
      <c r="H61" s="37"/>
      <c r="I61" s="37"/>
      <c r="J61" s="37"/>
      <c r="K61" s="162"/>
      <c r="L61" s="37"/>
      <c r="M61" s="37"/>
      <c r="N61" s="37"/>
      <c r="O61" s="37"/>
      <c r="P61" s="152"/>
      <c r="Q61" s="113" t="str">
        <f t="shared" si="4"/>
        <v>-</v>
      </c>
      <c r="R61" s="37" t="str">
        <f t="shared" si="6"/>
        <v>-</v>
      </c>
      <c r="S61" s="37" t="str">
        <f t="shared" si="7"/>
        <v>-</v>
      </c>
      <c r="T61" s="152" t="str">
        <f t="shared" si="8"/>
        <v>-</v>
      </c>
      <c r="U61" s="126" t="str">
        <f t="shared" si="9"/>
        <v>-</v>
      </c>
      <c r="V61" s="105" t="str">
        <f t="shared" si="5"/>
        <v>-</v>
      </c>
      <c r="W61" s="126" t="str">
        <f t="shared" si="13"/>
        <v>-</v>
      </c>
    </row>
    <row r="62" spans="2:23" s="77" customFormat="1">
      <c r="B62" s="40"/>
      <c r="C62" s="15"/>
      <c r="D62" s="34"/>
      <c r="E62" s="11"/>
      <c r="F62" s="250"/>
      <c r="G62" s="37"/>
      <c r="H62" s="37"/>
      <c r="I62" s="37"/>
      <c r="J62" s="37"/>
      <c r="K62" s="162"/>
      <c r="L62" s="37"/>
      <c r="M62" s="37"/>
      <c r="N62" s="37"/>
      <c r="O62" s="37"/>
      <c r="P62" s="152"/>
      <c r="Q62" s="113" t="str">
        <f t="shared" si="4"/>
        <v>-</v>
      </c>
      <c r="R62" s="37" t="str">
        <f t="shared" si="6"/>
        <v>-</v>
      </c>
      <c r="S62" s="37" t="str">
        <f t="shared" si="7"/>
        <v>-</v>
      </c>
      <c r="T62" s="152" t="str">
        <f t="shared" si="8"/>
        <v>-</v>
      </c>
      <c r="U62" s="126" t="str">
        <f t="shared" si="9"/>
        <v>-</v>
      </c>
      <c r="V62" s="105" t="str">
        <f t="shared" si="5"/>
        <v>-</v>
      </c>
      <c r="W62" s="126" t="str">
        <f t="shared" si="13"/>
        <v>-</v>
      </c>
    </row>
    <row r="63" spans="2:23" s="77" customFormat="1">
      <c r="B63" s="40"/>
      <c r="C63" s="15"/>
      <c r="D63" s="34"/>
      <c r="E63" s="11"/>
      <c r="F63" s="250"/>
      <c r="G63" s="37"/>
      <c r="H63" s="37"/>
      <c r="I63" s="37"/>
      <c r="J63" s="37"/>
      <c r="K63" s="162"/>
      <c r="L63" s="37"/>
      <c r="M63" s="37"/>
      <c r="N63" s="37"/>
      <c r="O63" s="37"/>
      <c r="P63" s="152"/>
      <c r="Q63" s="113" t="str">
        <f t="shared" si="4"/>
        <v>-</v>
      </c>
      <c r="R63" s="37" t="str">
        <f t="shared" si="6"/>
        <v>-</v>
      </c>
      <c r="S63" s="37" t="str">
        <f t="shared" si="7"/>
        <v>-</v>
      </c>
      <c r="T63" s="152" t="str">
        <f t="shared" si="8"/>
        <v>-</v>
      </c>
      <c r="U63" s="126" t="str">
        <f t="shared" si="9"/>
        <v>-</v>
      </c>
      <c r="V63" s="105" t="str">
        <f t="shared" si="5"/>
        <v>-</v>
      </c>
      <c r="W63" s="126" t="str">
        <f t="shared" si="13"/>
        <v>-</v>
      </c>
    </row>
    <row r="64" spans="2:23" s="77" customFormat="1">
      <c r="B64" s="40"/>
      <c r="C64" s="15"/>
      <c r="D64" s="34"/>
      <c r="E64" s="11"/>
      <c r="F64" s="250"/>
      <c r="G64" s="37"/>
      <c r="H64" s="37"/>
      <c r="I64" s="37"/>
      <c r="J64" s="37"/>
      <c r="K64" s="162"/>
      <c r="L64" s="37"/>
      <c r="M64" s="37"/>
      <c r="N64" s="37"/>
      <c r="O64" s="37"/>
      <c r="P64" s="152"/>
      <c r="Q64" s="113" t="str">
        <f t="shared" si="4"/>
        <v>-</v>
      </c>
      <c r="R64" s="37" t="str">
        <f t="shared" si="6"/>
        <v>-</v>
      </c>
      <c r="S64" s="37" t="str">
        <f t="shared" si="7"/>
        <v>-</v>
      </c>
      <c r="T64" s="152" t="str">
        <f t="shared" si="8"/>
        <v>-</v>
      </c>
      <c r="U64" s="126" t="str">
        <f t="shared" si="9"/>
        <v>-</v>
      </c>
      <c r="V64" s="105" t="str">
        <f t="shared" si="5"/>
        <v>-</v>
      </c>
      <c r="W64" s="126" t="str">
        <f t="shared" si="13"/>
        <v>-</v>
      </c>
    </row>
    <row r="65" spans="2:23" s="77" customFormat="1">
      <c r="B65" s="40"/>
      <c r="C65" s="15"/>
      <c r="D65" s="34"/>
      <c r="E65" s="11"/>
      <c r="F65" s="250"/>
      <c r="G65" s="37"/>
      <c r="H65" s="37"/>
      <c r="I65" s="37"/>
      <c r="J65" s="37"/>
      <c r="K65" s="162"/>
      <c r="L65" s="37"/>
      <c r="M65" s="37"/>
      <c r="N65" s="37"/>
      <c r="O65" s="37"/>
      <c r="P65" s="152"/>
      <c r="Q65" s="113" t="str">
        <f t="shared" si="4"/>
        <v>-</v>
      </c>
      <c r="R65" s="37" t="str">
        <f t="shared" si="6"/>
        <v>-</v>
      </c>
      <c r="S65" s="37" t="str">
        <f t="shared" si="7"/>
        <v>-</v>
      </c>
      <c r="T65" s="152" t="str">
        <f t="shared" si="8"/>
        <v>-</v>
      </c>
      <c r="U65" s="126" t="str">
        <f t="shared" si="9"/>
        <v>-</v>
      </c>
      <c r="V65" s="105" t="str">
        <f t="shared" si="5"/>
        <v>-</v>
      </c>
      <c r="W65" s="126" t="str">
        <f t="shared" si="13"/>
        <v>-</v>
      </c>
    </row>
    <row r="66" spans="2:23" s="77" customFormat="1">
      <c r="B66" s="40"/>
      <c r="C66" s="15"/>
      <c r="D66" s="34"/>
      <c r="E66" s="11"/>
      <c r="F66" s="250"/>
      <c r="G66" s="37"/>
      <c r="H66" s="37"/>
      <c r="I66" s="37"/>
      <c r="J66" s="37"/>
      <c r="K66" s="162"/>
      <c r="L66" s="37"/>
      <c r="M66" s="37"/>
      <c r="N66" s="37"/>
      <c r="O66" s="37"/>
      <c r="P66" s="152"/>
      <c r="Q66" s="113" t="str">
        <f t="shared" si="4"/>
        <v>-</v>
      </c>
      <c r="R66" s="37" t="str">
        <f t="shared" si="6"/>
        <v>-</v>
      </c>
      <c r="S66" s="37" t="str">
        <f t="shared" si="7"/>
        <v>-</v>
      </c>
      <c r="T66" s="152" t="str">
        <f t="shared" si="8"/>
        <v>-</v>
      </c>
      <c r="U66" s="126" t="str">
        <f t="shared" si="9"/>
        <v>-</v>
      </c>
      <c r="V66" s="105" t="str">
        <f t="shared" si="5"/>
        <v>-</v>
      </c>
      <c r="W66" s="126" t="str">
        <f t="shared" si="13"/>
        <v>-</v>
      </c>
    </row>
    <row r="67" spans="2:23" s="77" customFormat="1">
      <c r="B67" s="40"/>
      <c r="C67" s="15"/>
      <c r="D67" s="34"/>
      <c r="E67" s="11"/>
      <c r="F67" s="250"/>
      <c r="G67" s="37"/>
      <c r="H67" s="37"/>
      <c r="I67" s="37"/>
      <c r="J67" s="37"/>
      <c r="K67" s="162"/>
      <c r="L67" s="37"/>
      <c r="M67" s="37"/>
      <c r="N67" s="37"/>
      <c r="O67" s="37"/>
      <c r="P67" s="152"/>
      <c r="Q67" s="113" t="str">
        <f t="shared" si="4"/>
        <v>-</v>
      </c>
      <c r="R67" s="37" t="str">
        <f t="shared" si="6"/>
        <v>-</v>
      </c>
      <c r="S67" s="37" t="str">
        <f t="shared" si="7"/>
        <v>-</v>
      </c>
      <c r="T67" s="152" t="str">
        <f t="shared" si="8"/>
        <v>-</v>
      </c>
      <c r="U67" s="126" t="str">
        <f t="shared" si="9"/>
        <v>-</v>
      </c>
      <c r="V67" s="105" t="str">
        <f t="shared" si="5"/>
        <v>-</v>
      </c>
      <c r="W67" s="126" t="str">
        <f t="shared" si="13"/>
        <v>-</v>
      </c>
    </row>
    <row r="68" spans="2:23" s="77" customFormat="1">
      <c r="B68" s="40"/>
      <c r="C68" s="15"/>
      <c r="D68" s="34"/>
      <c r="E68" s="11"/>
      <c r="F68" s="250"/>
      <c r="G68" s="37"/>
      <c r="H68" s="37"/>
      <c r="I68" s="37"/>
      <c r="J68" s="37"/>
      <c r="K68" s="162"/>
      <c r="L68" s="37"/>
      <c r="M68" s="37"/>
      <c r="N68" s="37"/>
      <c r="O68" s="37"/>
      <c r="P68" s="152"/>
      <c r="Q68" s="113" t="str">
        <f t="shared" si="4"/>
        <v>-</v>
      </c>
      <c r="R68" s="37" t="str">
        <f t="shared" si="6"/>
        <v>-</v>
      </c>
      <c r="S68" s="37" t="str">
        <f t="shared" si="7"/>
        <v>-</v>
      </c>
      <c r="T68" s="152" t="str">
        <f t="shared" si="8"/>
        <v>-</v>
      </c>
      <c r="U68" s="126" t="str">
        <f t="shared" si="9"/>
        <v>-</v>
      </c>
      <c r="V68" s="105" t="str">
        <f t="shared" si="5"/>
        <v>-</v>
      </c>
      <c r="W68" s="126" t="str">
        <f t="shared" si="13"/>
        <v>-</v>
      </c>
    </row>
    <row r="69" spans="2:23" s="77" customFormat="1">
      <c r="B69" s="40"/>
      <c r="C69" s="15"/>
      <c r="D69" s="34"/>
      <c r="E69" s="11"/>
      <c r="F69" s="250"/>
      <c r="G69" s="37"/>
      <c r="H69" s="37"/>
      <c r="I69" s="37"/>
      <c r="J69" s="37"/>
      <c r="K69" s="162"/>
      <c r="L69" s="37"/>
      <c r="M69" s="37"/>
      <c r="N69" s="37"/>
      <c r="O69" s="37"/>
      <c r="P69" s="152"/>
      <c r="Q69" s="113" t="str">
        <f t="shared" si="4"/>
        <v>-</v>
      </c>
      <c r="R69" s="37" t="str">
        <f t="shared" si="6"/>
        <v>-</v>
      </c>
      <c r="S69" s="37" t="str">
        <f t="shared" si="7"/>
        <v>-</v>
      </c>
      <c r="T69" s="152" t="str">
        <f t="shared" si="8"/>
        <v>-</v>
      </c>
      <c r="U69" s="126" t="str">
        <f t="shared" si="9"/>
        <v>-</v>
      </c>
      <c r="V69" s="105" t="str">
        <f t="shared" si="5"/>
        <v>-</v>
      </c>
      <c r="W69" s="126" t="str">
        <f t="shared" si="13"/>
        <v>-</v>
      </c>
    </row>
    <row r="70" spans="2:23" s="77" customFormat="1">
      <c r="B70" s="40"/>
      <c r="C70" s="15"/>
      <c r="D70" s="34"/>
      <c r="E70" s="11"/>
      <c r="F70" s="250"/>
      <c r="G70" s="37"/>
      <c r="H70" s="37"/>
      <c r="I70" s="37"/>
      <c r="J70" s="37"/>
      <c r="K70" s="162"/>
      <c r="L70" s="37"/>
      <c r="M70" s="37"/>
      <c r="N70" s="37"/>
      <c r="O70" s="37"/>
      <c r="P70" s="152"/>
      <c r="Q70" s="113" t="str">
        <f t="shared" si="4"/>
        <v>-</v>
      </c>
      <c r="R70" s="37" t="str">
        <f t="shared" si="6"/>
        <v>-</v>
      </c>
      <c r="S70" s="37" t="str">
        <f t="shared" si="7"/>
        <v>-</v>
      </c>
      <c r="T70" s="152" t="str">
        <f t="shared" si="8"/>
        <v>-</v>
      </c>
      <c r="U70" s="126" t="str">
        <f t="shared" si="9"/>
        <v>-</v>
      </c>
      <c r="V70" s="105" t="str">
        <f t="shared" si="5"/>
        <v>-</v>
      </c>
      <c r="W70" s="126" t="str">
        <f t="shared" si="13"/>
        <v>-</v>
      </c>
    </row>
    <row r="71" spans="2:23" s="77" customFormat="1">
      <c r="B71" s="40"/>
      <c r="C71" s="15"/>
      <c r="D71" s="34"/>
      <c r="E71" s="11"/>
      <c r="F71" s="250"/>
      <c r="G71" s="37"/>
      <c r="H71" s="37"/>
      <c r="I71" s="37"/>
      <c r="J71" s="37"/>
      <c r="K71" s="162"/>
      <c r="L71" s="37"/>
      <c r="M71" s="37"/>
      <c r="N71" s="37"/>
      <c r="O71" s="37"/>
      <c r="P71" s="152"/>
      <c r="Q71" s="113" t="str">
        <f t="shared" si="4"/>
        <v>-</v>
      </c>
      <c r="R71" s="37" t="str">
        <f t="shared" si="6"/>
        <v>-</v>
      </c>
      <c r="S71" s="37" t="str">
        <f t="shared" si="7"/>
        <v>-</v>
      </c>
      <c r="T71" s="152" t="str">
        <f t="shared" si="8"/>
        <v>-</v>
      </c>
      <c r="U71" s="126" t="str">
        <f t="shared" si="9"/>
        <v>-</v>
      </c>
      <c r="V71" s="105" t="str">
        <f t="shared" si="5"/>
        <v>-</v>
      </c>
      <c r="W71" s="126" t="str">
        <f t="shared" si="13"/>
        <v>-</v>
      </c>
    </row>
    <row r="72" spans="2:23" s="77" customFormat="1">
      <c r="B72" s="40"/>
      <c r="C72" s="15"/>
      <c r="D72" s="34"/>
      <c r="E72" s="11"/>
      <c r="F72" s="250"/>
      <c r="G72" s="37"/>
      <c r="H72" s="37"/>
      <c r="I72" s="37"/>
      <c r="J72" s="37"/>
      <c r="K72" s="162"/>
      <c r="L72" s="37"/>
      <c r="M72" s="37"/>
      <c r="N72" s="37"/>
      <c r="O72" s="37"/>
      <c r="P72" s="152"/>
      <c r="Q72" s="113" t="str">
        <f t="shared" si="4"/>
        <v>-</v>
      </c>
      <c r="R72" s="37" t="str">
        <f t="shared" si="6"/>
        <v>-</v>
      </c>
      <c r="S72" s="37" t="str">
        <f t="shared" si="7"/>
        <v>-</v>
      </c>
      <c r="T72" s="152" t="str">
        <f t="shared" si="8"/>
        <v>-</v>
      </c>
      <c r="U72" s="126" t="str">
        <f t="shared" si="9"/>
        <v>-</v>
      </c>
      <c r="V72" s="105" t="str">
        <f t="shared" si="5"/>
        <v>-</v>
      </c>
      <c r="W72" s="126" t="str">
        <f t="shared" si="13"/>
        <v>-</v>
      </c>
    </row>
    <row r="73" spans="2:23" s="77" customFormat="1">
      <c r="B73" s="40"/>
      <c r="C73" s="15"/>
      <c r="D73" s="34"/>
      <c r="E73" s="11"/>
      <c r="F73" s="250"/>
      <c r="G73" s="37"/>
      <c r="H73" s="37"/>
      <c r="I73" s="37"/>
      <c r="J73" s="37"/>
      <c r="K73" s="162"/>
      <c r="L73" s="37"/>
      <c r="M73" s="37"/>
      <c r="N73" s="37"/>
      <c r="O73" s="37"/>
      <c r="P73" s="152"/>
      <c r="Q73" s="113" t="str">
        <f t="shared" si="4"/>
        <v>-</v>
      </c>
      <c r="R73" s="37" t="str">
        <f t="shared" si="6"/>
        <v>-</v>
      </c>
      <c r="S73" s="37" t="str">
        <f t="shared" si="7"/>
        <v>-</v>
      </c>
      <c r="T73" s="152" t="str">
        <f t="shared" si="8"/>
        <v>-</v>
      </c>
      <c r="U73" s="126" t="str">
        <f t="shared" si="9"/>
        <v>-</v>
      </c>
      <c r="V73" s="105" t="str">
        <f t="shared" si="5"/>
        <v>-</v>
      </c>
      <c r="W73" s="126" t="str">
        <f t="shared" si="13"/>
        <v>-</v>
      </c>
    </row>
    <row r="74" spans="2:23" s="77" customFormat="1">
      <c r="B74" s="40"/>
      <c r="C74" s="15"/>
      <c r="D74" s="34"/>
      <c r="E74" s="11"/>
      <c r="F74" s="250"/>
      <c r="G74" s="37"/>
      <c r="H74" s="37"/>
      <c r="I74" s="37"/>
      <c r="J74" s="37"/>
      <c r="K74" s="162"/>
      <c r="L74" s="37"/>
      <c r="M74" s="37"/>
      <c r="N74" s="37"/>
      <c r="O74" s="37"/>
      <c r="P74" s="152"/>
      <c r="Q74" s="113" t="str">
        <f t="shared" si="4"/>
        <v>-</v>
      </c>
      <c r="R74" s="37" t="str">
        <f t="shared" si="6"/>
        <v>-</v>
      </c>
      <c r="S74" s="37" t="str">
        <f t="shared" si="7"/>
        <v>-</v>
      </c>
      <c r="T74" s="152" t="str">
        <f t="shared" si="8"/>
        <v>-</v>
      </c>
      <c r="U74" s="126" t="str">
        <f t="shared" si="9"/>
        <v>-</v>
      </c>
      <c r="V74" s="105" t="str">
        <f t="shared" si="5"/>
        <v>-</v>
      </c>
      <c r="W74" s="126" t="str">
        <f t="shared" si="13"/>
        <v>-</v>
      </c>
    </row>
    <row r="75" spans="2:23" s="77" customFormat="1">
      <c r="B75" s="40"/>
      <c r="C75" s="15"/>
      <c r="D75" s="34"/>
      <c r="E75" s="11"/>
      <c r="F75" s="250"/>
      <c r="G75" s="37"/>
      <c r="H75" s="37"/>
      <c r="I75" s="37"/>
      <c r="J75" s="37"/>
      <c r="K75" s="162"/>
      <c r="L75" s="37"/>
      <c r="M75" s="37"/>
      <c r="N75" s="37"/>
      <c r="O75" s="37"/>
      <c r="P75" s="152"/>
      <c r="Q75" s="113" t="str">
        <f t="shared" si="4"/>
        <v>-</v>
      </c>
      <c r="R75" s="37" t="str">
        <f t="shared" si="6"/>
        <v>-</v>
      </c>
      <c r="S75" s="37" t="str">
        <f t="shared" si="7"/>
        <v>-</v>
      </c>
      <c r="T75" s="152" t="str">
        <f t="shared" si="8"/>
        <v>-</v>
      </c>
      <c r="U75" s="126" t="str">
        <f t="shared" si="9"/>
        <v>-</v>
      </c>
      <c r="V75" s="105" t="str">
        <f t="shared" ref="V75:V92" si="14">IF(D75&gt;0,TEXT(D75,"mmmm rr"),"-")</f>
        <v>-</v>
      </c>
      <c r="W75" s="126" t="str">
        <f t="shared" ref="W75:W92" si="15">IF(SUM(R75:V75)&gt;0,SUM(R75:V75)*$A$4,"-")</f>
        <v>-</v>
      </c>
    </row>
    <row r="76" spans="2:23" s="77" customFormat="1">
      <c r="B76" s="40"/>
      <c r="C76" s="15"/>
      <c r="D76" s="34"/>
      <c r="E76" s="11"/>
      <c r="F76" s="250"/>
      <c r="G76" s="37"/>
      <c r="H76" s="37"/>
      <c r="I76" s="37"/>
      <c r="J76" s="37"/>
      <c r="K76" s="162"/>
      <c r="L76" s="37"/>
      <c r="M76" s="37"/>
      <c r="N76" s="37"/>
      <c r="O76" s="37"/>
      <c r="P76" s="152"/>
      <c r="Q76" s="113" t="str">
        <f t="shared" ref="Q76:Q92" si="16">IF(SUM(G76:J76)=0,"-",SUM(G76:J76))</f>
        <v>-</v>
      </c>
      <c r="R76" s="37" t="str">
        <f t="shared" si="6"/>
        <v>-</v>
      </c>
      <c r="S76" s="37" t="str">
        <f t="shared" si="7"/>
        <v>-</v>
      </c>
      <c r="T76" s="152" t="str">
        <f t="shared" si="8"/>
        <v>-</v>
      </c>
      <c r="U76" s="126" t="str">
        <f t="shared" si="9"/>
        <v>-</v>
      </c>
      <c r="V76" s="105" t="str">
        <f t="shared" si="14"/>
        <v>-</v>
      </c>
      <c r="W76" s="126" t="str">
        <f t="shared" si="15"/>
        <v>-</v>
      </c>
    </row>
    <row r="77" spans="2:23" s="77" customFormat="1">
      <c r="B77" s="40"/>
      <c r="C77" s="15"/>
      <c r="D77" s="34"/>
      <c r="E77" s="11"/>
      <c r="F77" s="250"/>
      <c r="G77" s="37"/>
      <c r="H77" s="37"/>
      <c r="I77" s="37"/>
      <c r="J77" s="37"/>
      <c r="K77" s="162"/>
      <c r="L77" s="37"/>
      <c r="M77" s="37"/>
      <c r="N77" s="37"/>
      <c r="O77" s="37"/>
      <c r="P77" s="152"/>
      <c r="Q77" s="113" t="str">
        <f t="shared" si="16"/>
        <v>-</v>
      </c>
      <c r="R77" s="37" t="str">
        <f t="shared" ref="R77:R80" si="17">IF(F77=0,"-",G77/F77)</f>
        <v>-</v>
      </c>
      <c r="S77" s="37" t="str">
        <f t="shared" ref="S77:S80" si="18">IF(F77=0,"-",H77/F77)</f>
        <v>-</v>
      </c>
      <c r="T77" s="152" t="str">
        <f t="shared" ref="T77:T80" si="19">IF(F77=0,"-",I77/F77)</f>
        <v>-</v>
      </c>
      <c r="U77" s="126" t="str">
        <f t="shared" ref="U77:U92" si="20">IF(F77=0,"-",J77/F77)</f>
        <v>-</v>
      </c>
      <c r="V77" s="105" t="str">
        <f t="shared" si="14"/>
        <v>-</v>
      </c>
      <c r="W77" s="126" t="str">
        <f t="shared" si="15"/>
        <v>-</v>
      </c>
    </row>
    <row r="78" spans="2:23" s="77" customFormat="1">
      <c r="B78" s="40"/>
      <c r="C78" s="15"/>
      <c r="D78" s="34"/>
      <c r="E78" s="11"/>
      <c r="F78" s="250"/>
      <c r="G78" s="37"/>
      <c r="H78" s="37"/>
      <c r="I78" s="37"/>
      <c r="J78" s="37"/>
      <c r="K78" s="162"/>
      <c r="L78" s="37"/>
      <c r="M78" s="37"/>
      <c r="N78" s="37"/>
      <c r="O78" s="37"/>
      <c r="P78" s="152"/>
      <c r="Q78" s="113" t="str">
        <f t="shared" si="16"/>
        <v>-</v>
      </c>
      <c r="R78" s="37" t="str">
        <f t="shared" si="17"/>
        <v>-</v>
      </c>
      <c r="S78" s="37" t="str">
        <f t="shared" si="18"/>
        <v>-</v>
      </c>
      <c r="T78" s="152" t="str">
        <f t="shared" si="19"/>
        <v>-</v>
      </c>
      <c r="U78" s="126" t="str">
        <f t="shared" si="20"/>
        <v>-</v>
      </c>
      <c r="V78" s="105" t="str">
        <f t="shared" si="14"/>
        <v>-</v>
      </c>
      <c r="W78" s="126" t="str">
        <f t="shared" si="15"/>
        <v>-</v>
      </c>
    </row>
    <row r="79" spans="2:23" s="77" customFormat="1">
      <c r="B79" s="40"/>
      <c r="C79" s="15"/>
      <c r="D79" s="34"/>
      <c r="E79" s="11"/>
      <c r="F79" s="250"/>
      <c r="G79" s="37"/>
      <c r="H79" s="37"/>
      <c r="I79" s="37"/>
      <c r="J79" s="37"/>
      <c r="K79" s="162"/>
      <c r="L79" s="37"/>
      <c r="M79" s="37"/>
      <c r="N79" s="37"/>
      <c r="O79" s="37"/>
      <c r="P79" s="152"/>
      <c r="Q79" s="113" t="str">
        <f t="shared" si="16"/>
        <v>-</v>
      </c>
      <c r="R79" s="37" t="str">
        <f t="shared" si="17"/>
        <v>-</v>
      </c>
      <c r="S79" s="37" t="str">
        <f t="shared" si="18"/>
        <v>-</v>
      </c>
      <c r="T79" s="152" t="str">
        <f t="shared" si="19"/>
        <v>-</v>
      </c>
      <c r="U79" s="126" t="str">
        <f t="shared" si="20"/>
        <v>-</v>
      </c>
      <c r="V79" s="105" t="str">
        <f t="shared" si="14"/>
        <v>-</v>
      </c>
      <c r="W79" s="126" t="str">
        <f t="shared" si="15"/>
        <v>-</v>
      </c>
    </row>
    <row r="80" spans="2:23" s="77" customFormat="1">
      <c r="B80" s="40"/>
      <c r="C80" s="15"/>
      <c r="D80" s="34"/>
      <c r="E80" s="11"/>
      <c r="F80" s="250"/>
      <c r="G80" s="37"/>
      <c r="H80" s="37"/>
      <c r="I80" s="37"/>
      <c r="J80" s="37"/>
      <c r="K80" s="162"/>
      <c r="L80" s="37"/>
      <c r="M80" s="37"/>
      <c r="N80" s="37"/>
      <c r="O80" s="37"/>
      <c r="P80" s="152"/>
      <c r="Q80" s="113" t="str">
        <f t="shared" si="16"/>
        <v>-</v>
      </c>
      <c r="R80" s="37" t="str">
        <f t="shared" si="17"/>
        <v>-</v>
      </c>
      <c r="S80" s="37" t="str">
        <f t="shared" si="18"/>
        <v>-</v>
      </c>
      <c r="T80" s="152" t="str">
        <f t="shared" si="19"/>
        <v>-</v>
      </c>
      <c r="U80" s="126" t="str">
        <f t="shared" si="20"/>
        <v>-</v>
      </c>
      <c r="V80" s="105" t="str">
        <f t="shared" si="14"/>
        <v>-</v>
      </c>
      <c r="W80" s="126" t="str">
        <f t="shared" si="15"/>
        <v>-</v>
      </c>
    </row>
    <row r="81" spans="1:24" s="112" customFormat="1">
      <c r="B81" s="40"/>
      <c r="C81" s="15"/>
      <c r="D81" s="34"/>
      <c r="E81" s="11"/>
      <c r="F81" s="250"/>
      <c r="G81" s="37"/>
      <c r="H81" s="37"/>
      <c r="I81" s="37"/>
      <c r="J81" s="37"/>
      <c r="K81" s="162"/>
      <c r="L81" s="37"/>
      <c r="M81" s="37"/>
      <c r="N81" s="37"/>
      <c r="O81" s="37"/>
      <c r="P81" s="152"/>
      <c r="Q81" s="113" t="str">
        <f t="shared" si="16"/>
        <v>-</v>
      </c>
      <c r="R81" s="37" t="str">
        <f t="shared" ref="R81:R90" si="21">IF(F81=0,"-",G81/F81)</f>
        <v>-</v>
      </c>
      <c r="S81" s="37" t="str">
        <f t="shared" ref="S81:S90" si="22">IF(F81=0,"-",H81/F81)</f>
        <v>-</v>
      </c>
      <c r="T81" s="152" t="str">
        <f t="shared" ref="T81:T90" si="23">IF(F81=0,"-",I81/F81)</f>
        <v>-</v>
      </c>
      <c r="U81" s="126" t="str">
        <f t="shared" si="20"/>
        <v>-</v>
      </c>
      <c r="V81" s="105" t="str">
        <f t="shared" ref="V81:V90" si="24">IF(D81&gt;0,TEXT(D81,"mmmm rr"),"-")</f>
        <v>-</v>
      </c>
      <c r="W81" s="126" t="str">
        <f t="shared" si="15"/>
        <v>-</v>
      </c>
    </row>
    <row r="82" spans="1:24" s="112" customFormat="1">
      <c r="B82" s="40"/>
      <c r="C82" s="15"/>
      <c r="D82" s="34"/>
      <c r="E82" s="11"/>
      <c r="F82" s="250"/>
      <c r="G82" s="37"/>
      <c r="H82" s="37"/>
      <c r="I82" s="37"/>
      <c r="J82" s="37"/>
      <c r="K82" s="162"/>
      <c r="L82" s="37"/>
      <c r="M82" s="37"/>
      <c r="N82" s="37"/>
      <c r="O82" s="37"/>
      <c r="P82" s="152"/>
      <c r="Q82" s="113" t="str">
        <f t="shared" si="16"/>
        <v>-</v>
      </c>
      <c r="R82" s="37" t="str">
        <f t="shared" si="21"/>
        <v>-</v>
      </c>
      <c r="S82" s="37" t="str">
        <f t="shared" si="22"/>
        <v>-</v>
      </c>
      <c r="T82" s="152" t="str">
        <f t="shared" si="23"/>
        <v>-</v>
      </c>
      <c r="U82" s="126" t="str">
        <f t="shared" si="20"/>
        <v>-</v>
      </c>
      <c r="V82" s="105" t="str">
        <f t="shared" si="24"/>
        <v>-</v>
      </c>
      <c r="W82" s="126" t="str">
        <f t="shared" si="15"/>
        <v>-</v>
      </c>
    </row>
    <row r="83" spans="1:24" s="112" customFormat="1">
      <c r="B83" s="40"/>
      <c r="C83" s="15"/>
      <c r="D83" s="34"/>
      <c r="E83" s="11"/>
      <c r="F83" s="250"/>
      <c r="G83" s="37"/>
      <c r="H83" s="37"/>
      <c r="I83" s="37"/>
      <c r="J83" s="37"/>
      <c r="K83" s="162"/>
      <c r="L83" s="37"/>
      <c r="M83" s="37"/>
      <c r="N83" s="37"/>
      <c r="O83" s="37"/>
      <c r="P83" s="152"/>
      <c r="Q83" s="113" t="str">
        <f t="shared" si="16"/>
        <v>-</v>
      </c>
      <c r="R83" s="37" t="str">
        <f t="shared" si="21"/>
        <v>-</v>
      </c>
      <c r="S83" s="37" t="str">
        <f t="shared" si="22"/>
        <v>-</v>
      </c>
      <c r="T83" s="152" t="str">
        <f t="shared" si="23"/>
        <v>-</v>
      </c>
      <c r="U83" s="126" t="str">
        <f t="shared" si="20"/>
        <v>-</v>
      </c>
      <c r="V83" s="105" t="str">
        <f t="shared" si="24"/>
        <v>-</v>
      </c>
      <c r="W83" s="126" t="str">
        <f t="shared" si="15"/>
        <v>-</v>
      </c>
    </row>
    <row r="84" spans="1:24" s="112" customFormat="1">
      <c r="B84" s="40"/>
      <c r="C84" s="15"/>
      <c r="D84" s="34"/>
      <c r="E84" s="11"/>
      <c r="F84" s="250"/>
      <c r="G84" s="37"/>
      <c r="H84" s="37"/>
      <c r="I84" s="37"/>
      <c r="J84" s="37"/>
      <c r="K84" s="162"/>
      <c r="L84" s="37"/>
      <c r="M84" s="37"/>
      <c r="N84" s="37"/>
      <c r="O84" s="37"/>
      <c r="P84" s="152"/>
      <c r="Q84" s="113" t="str">
        <f t="shared" si="16"/>
        <v>-</v>
      </c>
      <c r="R84" s="37" t="str">
        <f t="shared" si="21"/>
        <v>-</v>
      </c>
      <c r="S84" s="37" t="str">
        <f t="shared" si="22"/>
        <v>-</v>
      </c>
      <c r="T84" s="152" t="str">
        <f t="shared" si="23"/>
        <v>-</v>
      </c>
      <c r="U84" s="126" t="str">
        <f t="shared" si="20"/>
        <v>-</v>
      </c>
      <c r="V84" s="105" t="str">
        <f t="shared" si="24"/>
        <v>-</v>
      </c>
      <c r="W84" s="126" t="str">
        <f t="shared" si="15"/>
        <v>-</v>
      </c>
    </row>
    <row r="85" spans="1:24" s="112" customFormat="1">
      <c r="B85" s="40"/>
      <c r="C85" s="15"/>
      <c r="D85" s="34"/>
      <c r="E85" s="11"/>
      <c r="F85" s="250"/>
      <c r="G85" s="37"/>
      <c r="H85" s="37"/>
      <c r="I85" s="37"/>
      <c r="J85" s="37"/>
      <c r="K85" s="162"/>
      <c r="L85" s="37"/>
      <c r="M85" s="37"/>
      <c r="N85" s="37"/>
      <c r="O85" s="37"/>
      <c r="P85" s="152"/>
      <c r="Q85" s="113" t="str">
        <f t="shared" si="16"/>
        <v>-</v>
      </c>
      <c r="R85" s="37" t="str">
        <f t="shared" si="21"/>
        <v>-</v>
      </c>
      <c r="S85" s="37" t="str">
        <f t="shared" si="22"/>
        <v>-</v>
      </c>
      <c r="T85" s="152" t="str">
        <f t="shared" si="23"/>
        <v>-</v>
      </c>
      <c r="U85" s="126" t="str">
        <f t="shared" si="20"/>
        <v>-</v>
      </c>
      <c r="V85" s="105" t="str">
        <f t="shared" si="24"/>
        <v>-</v>
      </c>
      <c r="W85" s="126" t="str">
        <f t="shared" si="15"/>
        <v>-</v>
      </c>
    </row>
    <row r="86" spans="1:24" s="112" customFormat="1">
      <c r="B86" s="40"/>
      <c r="C86" s="15"/>
      <c r="D86" s="34"/>
      <c r="E86" s="11"/>
      <c r="F86" s="250"/>
      <c r="G86" s="37"/>
      <c r="H86" s="37"/>
      <c r="I86" s="37"/>
      <c r="J86" s="37"/>
      <c r="K86" s="162"/>
      <c r="L86" s="37"/>
      <c r="M86" s="37"/>
      <c r="N86" s="37"/>
      <c r="O86" s="37"/>
      <c r="P86" s="152"/>
      <c r="Q86" s="113" t="str">
        <f t="shared" si="16"/>
        <v>-</v>
      </c>
      <c r="R86" s="37" t="str">
        <f t="shared" si="21"/>
        <v>-</v>
      </c>
      <c r="S86" s="37" t="str">
        <f t="shared" si="22"/>
        <v>-</v>
      </c>
      <c r="T86" s="152" t="str">
        <f t="shared" si="23"/>
        <v>-</v>
      </c>
      <c r="U86" s="126" t="str">
        <f t="shared" si="20"/>
        <v>-</v>
      </c>
      <c r="V86" s="105" t="str">
        <f t="shared" si="24"/>
        <v>-</v>
      </c>
      <c r="W86" s="126" t="str">
        <f t="shared" si="15"/>
        <v>-</v>
      </c>
    </row>
    <row r="87" spans="1:24" s="112" customFormat="1">
      <c r="B87" s="40"/>
      <c r="C87" s="15"/>
      <c r="D87" s="34"/>
      <c r="E87" s="11"/>
      <c r="F87" s="250"/>
      <c r="G87" s="37"/>
      <c r="H87" s="37"/>
      <c r="I87" s="37"/>
      <c r="J87" s="37"/>
      <c r="K87" s="162"/>
      <c r="L87" s="37"/>
      <c r="M87" s="37"/>
      <c r="N87" s="37"/>
      <c r="O87" s="37"/>
      <c r="P87" s="152"/>
      <c r="Q87" s="113" t="str">
        <f t="shared" si="16"/>
        <v>-</v>
      </c>
      <c r="R87" s="37" t="str">
        <f t="shared" si="21"/>
        <v>-</v>
      </c>
      <c r="S87" s="37" t="str">
        <f t="shared" si="22"/>
        <v>-</v>
      </c>
      <c r="T87" s="152" t="str">
        <f t="shared" si="23"/>
        <v>-</v>
      </c>
      <c r="U87" s="126" t="str">
        <f t="shared" si="20"/>
        <v>-</v>
      </c>
      <c r="V87" s="105" t="str">
        <f t="shared" si="24"/>
        <v>-</v>
      </c>
      <c r="W87" s="126" t="str">
        <f t="shared" si="15"/>
        <v>-</v>
      </c>
    </row>
    <row r="88" spans="1:24" s="112" customFormat="1">
      <c r="B88" s="40"/>
      <c r="C88" s="15"/>
      <c r="D88" s="34"/>
      <c r="E88" s="11"/>
      <c r="F88" s="250"/>
      <c r="G88" s="37"/>
      <c r="H88" s="37"/>
      <c r="I88" s="37"/>
      <c r="J88" s="37"/>
      <c r="K88" s="162"/>
      <c r="L88" s="37"/>
      <c r="M88" s="37"/>
      <c r="N88" s="37"/>
      <c r="O88" s="37"/>
      <c r="P88" s="152"/>
      <c r="Q88" s="113" t="str">
        <f t="shared" si="16"/>
        <v>-</v>
      </c>
      <c r="R88" s="37" t="str">
        <f t="shared" si="21"/>
        <v>-</v>
      </c>
      <c r="S88" s="37" t="str">
        <f t="shared" si="22"/>
        <v>-</v>
      </c>
      <c r="T88" s="152" t="str">
        <f t="shared" si="23"/>
        <v>-</v>
      </c>
      <c r="U88" s="126" t="str">
        <f t="shared" si="20"/>
        <v>-</v>
      </c>
      <c r="V88" s="105" t="str">
        <f t="shared" si="24"/>
        <v>-</v>
      </c>
      <c r="W88" s="126" t="str">
        <f t="shared" si="15"/>
        <v>-</v>
      </c>
    </row>
    <row r="89" spans="1:24" s="112" customFormat="1">
      <c r="B89" s="40"/>
      <c r="C89" s="15"/>
      <c r="D89" s="34"/>
      <c r="E89" s="11"/>
      <c r="F89" s="250"/>
      <c r="G89" s="37"/>
      <c r="H89" s="37"/>
      <c r="I89" s="37"/>
      <c r="J89" s="37"/>
      <c r="K89" s="162"/>
      <c r="L89" s="37"/>
      <c r="M89" s="37"/>
      <c r="N89" s="37"/>
      <c r="O89" s="37"/>
      <c r="P89" s="152"/>
      <c r="Q89" s="113" t="str">
        <f t="shared" si="16"/>
        <v>-</v>
      </c>
      <c r="R89" s="37" t="str">
        <f t="shared" si="21"/>
        <v>-</v>
      </c>
      <c r="S89" s="37" t="str">
        <f t="shared" si="22"/>
        <v>-</v>
      </c>
      <c r="T89" s="152" t="str">
        <f t="shared" si="23"/>
        <v>-</v>
      </c>
      <c r="U89" s="126" t="str">
        <f t="shared" si="20"/>
        <v>-</v>
      </c>
      <c r="V89" s="105" t="str">
        <f t="shared" si="24"/>
        <v>-</v>
      </c>
      <c r="W89" s="126" t="str">
        <f t="shared" si="15"/>
        <v>-</v>
      </c>
    </row>
    <row r="90" spans="1:24" s="112" customFormat="1">
      <c r="B90" s="40"/>
      <c r="C90" s="15"/>
      <c r="D90" s="34"/>
      <c r="E90" s="11"/>
      <c r="F90" s="250"/>
      <c r="G90" s="37"/>
      <c r="H90" s="37"/>
      <c r="I90" s="37"/>
      <c r="J90" s="37"/>
      <c r="K90" s="162"/>
      <c r="L90" s="37"/>
      <c r="M90" s="37"/>
      <c r="N90" s="37"/>
      <c r="O90" s="37"/>
      <c r="P90" s="152"/>
      <c r="Q90" s="113" t="str">
        <f t="shared" si="16"/>
        <v>-</v>
      </c>
      <c r="R90" s="37" t="str">
        <f t="shared" si="21"/>
        <v>-</v>
      </c>
      <c r="S90" s="37" t="str">
        <f t="shared" si="22"/>
        <v>-</v>
      </c>
      <c r="T90" s="152" t="str">
        <f t="shared" si="23"/>
        <v>-</v>
      </c>
      <c r="U90" s="126" t="str">
        <f t="shared" si="20"/>
        <v>-</v>
      </c>
      <c r="V90" s="105" t="str">
        <f t="shared" si="24"/>
        <v>-</v>
      </c>
      <c r="W90" s="126" t="str">
        <f t="shared" si="15"/>
        <v>-</v>
      </c>
    </row>
    <row r="91" spans="1:24">
      <c r="B91" s="40"/>
      <c r="C91" s="15"/>
      <c r="D91" s="34"/>
      <c r="E91" s="11"/>
      <c r="F91" s="250"/>
      <c r="G91" s="37"/>
      <c r="H91" s="37"/>
      <c r="I91" s="37"/>
      <c r="J91" s="37"/>
      <c r="K91" s="162"/>
      <c r="L91" s="37"/>
      <c r="M91" s="37"/>
      <c r="N91" s="37"/>
      <c r="O91" s="37"/>
      <c r="P91" s="152"/>
      <c r="Q91" s="113" t="str">
        <f t="shared" si="16"/>
        <v>-</v>
      </c>
      <c r="R91" s="37" t="str">
        <f t="shared" si="0"/>
        <v>-</v>
      </c>
      <c r="S91" s="37" t="str">
        <f t="shared" si="1"/>
        <v>-</v>
      </c>
      <c r="T91" s="152" t="str">
        <f t="shared" si="2"/>
        <v>-</v>
      </c>
      <c r="U91" s="126" t="str">
        <f t="shared" si="20"/>
        <v>-</v>
      </c>
      <c r="V91" s="105" t="str">
        <f t="shared" si="14"/>
        <v>-</v>
      </c>
      <c r="W91" s="126" t="str">
        <f t="shared" si="15"/>
        <v>-</v>
      </c>
    </row>
    <row r="92" spans="1:24" ht="14.25" customHeight="1" thickBot="1">
      <c r="B92" s="40"/>
      <c r="C92" s="15"/>
      <c r="D92" s="34"/>
      <c r="E92" s="13"/>
      <c r="F92" s="251"/>
      <c r="G92" s="153"/>
      <c r="H92" s="153"/>
      <c r="I92" s="153"/>
      <c r="J92" s="153"/>
      <c r="K92" s="166"/>
      <c r="L92" s="153"/>
      <c r="M92" s="153"/>
      <c r="N92" s="153"/>
      <c r="O92" s="153"/>
      <c r="P92" s="154"/>
      <c r="Q92" s="114" t="str">
        <f t="shared" si="16"/>
        <v>-</v>
      </c>
      <c r="R92" s="153" t="str">
        <f t="shared" si="0"/>
        <v>-</v>
      </c>
      <c r="S92" s="153" t="str">
        <f t="shared" si="1"/>
        <v>-</v>
      </c>
      <c r="T92" s="154" t="str">
        <f t="shared" si="2"/>
        <v>-</v>
      </c>
      <c r="U92" s="127" t="str">
        <f t="shared" si="20"/>
        <v>-</v>
      </c>
      <c r="V92" s="106" t="str">
        <f t="shared" si="14"/>
        <v>-</v>
      </c>
      <c r="W92" s="127" t="str">
        <f t="shared" si="15"/>
        <v>-</v>
      </c>
    </row>
    <row r="93" spans="1:24" ht="14.25" customHeight="1">
      <c r="C93" s="40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30"/>
      <c r="Q93" s="30"/>
      <c r="R93" s="30"/>
      <c r="S93" s="30"/>
    </row>
    <row r="94" spans="1:24" ht="35.25" customHeight="1" thickBot="1">
      <c r="K94" s="3"/>
      <c r="L94" s="3"/>
      <c r="M94" s="3"/>
      <c r="N94" s="3"/>
      <c r="O94" s="3"/>
      <c r="P94" s="3"/>
      <c r="Q94" s="3"/>
    </row>
    <row r="95" spans="1:24" ht="47.25" customHeight="1" thickBot="1">
      <c r="A95" s="48"/>
      <c r="B95" s="48"/>
      <c r="C95" s="48"/>
      <c r="D95" s="4" t="s">
        <v>3</v>
      </c>
      <c r="E95" s="39" t="str">
        <f>E10</f>
        <v>číslo pracovníka</v>
      </c>
      <c r="F95" s="4" t="s">
        <v>30</v>
      </c>
      <c r="G95" s="29"/>
      <c r="H95" s="29"/>
      <c r="I95" s="29"/>
      <c r="J95" s="29"/>
      <c r="K95" s="174" t="str">
        <f t="shared" ref="K95:T95" si="25">K10</f>
        <v>rozjezd čištění       1</v>
      </c>
      <c r="L95" s="174" t="str">
        <f t="shared" si="25"/>
        <v>děravé bubliny 2</v>
      </c>
      <c r="M95" s="174" t="str">
        <f t="shared" si="25"/>
        <v>špinavé    skvrny      3</v>
      </c>
      <c r="N95" s="174" t="str">
        <f t="shared" si="25"/>
        <v>vyštíplé zatržené 4</v>
      </c>
      <c r="O95" s="174" t="str">
        <f t="shared" si="25"/>
        <v>prasklin                                           5</v>
      </c>
      <c r="P95" s="174" t="str">
        <f t="shared" si="25"/>
        <v>ostatní 6</v>
      </c>
      <c r="Q95" s="174"/>
      <c r="R95" s="7" t="str">
        <f t="shared" si="25"/>
        <v>Dobré</v>
      </c>
      <c r="S95" s="96" t="str">
        <f t="shared" si="25"/>
        <v xml:space="preserve">Zmetky </v>
      </c>
      <c r="T95" s="93" t="str">
        <f t="shared" si="25"/>
        <v xml:space="preserve">Opravitelné </v>
      </c>
      <c r="U95" s="93"/>
      <c r="V95" s="5" t="s">
        <v>2</v>
      </c>
      <c r="W95" s="5" t="s">
        <v>15</v>
      </c>
      <c r="X95" s="104" t="s">
        <v>31</v>
      </c>
    </row>
    <row r="96" spans="1:24">
      <c r="A96" s="87">
        <v>1</v>
      </c>
      <c r="B96" s="49"/>
      <c r="C96" s="49"/>
      <c r="D96" s="49">
        <f>IF(Shrnutí!$E$5&gt;0,COUNTIFS($E$11:$E$92,$E96,$C$11:$C$92,Shrnutí!$E$5,$F$11:$F$92,"&gt;"&amp;0),IF(Shrnutí!$F$5&gt;0,COUNTIFS($E$11:$E$92,$E96,$V$11:$V$92,Shrnutí!$F$5,$F$11:$F$92,"&gt;"&amp;0),COUNTIFS($E$11:$E$92,E96,$F$11:$F$92,"&gt;"&amp;0)-(COUNTIFS($E$11:$E$92,$E96,$D$11:$D$92,"&lt;"&amp;Shrnutí!$G$5,$F$11:$F$92,"&gt;"&amp;0)+COUNTIFS($E$11:$E$92,$E96,$D$11:$D$92,"&gt;"&amp;Shrnutí!$H$5,$F$11:$F$92,"&gt;"&amp;0))))</f>
        <v>2</v>
      </c>
      <c r="E96" s="49">
        <v>7</v>
      </c>
      <c r="F96" s="49" t="s">
        <v>17</v>
      </c>
      <c r="G96" s="98"/>
      <c r="H96" s="98"/>
      <c r="I96" s="98"/>
      <c r="J96" s="98"/>
      <c r="K96" s="98">
        <f>IF($D96=0,"  ",(IF(Shrnutí!$E$5&gt;0,SUMIFS(K$11:K$92,$C$11:$C$92,Shrnutí!$E$5,$E$11:$E$92,$E96),IF(Shrnutí!$F$5&gt;0,SUMIFS(K$11:K$92,$V$11:$V$92,Shrnutí!$F$5,$E$11:$E$92,$E96),SUMIFS(K$11:K$92,$F$11:$F$92,"&gt;0",$E$11:$E$92,$E96))))/$D96-(SUMIFS(K$11:K$92,$F$11:$F$92,"&lt;"&amp;Shrnutí!$G$5,$E$11:$E$92,$E96)+SUMIFS(K$11:K$92,$F$11:$F$92,"&gt;"&amp;Shrnutí!$H$5,$E$11:$E$92,$E96)))</f>
        <v>0</v>
      </c>
      <c r="L96" s="98">
        <f>IF($D96=0,"  ",(IF(Shrnutí!$E$5&gt;0,SUMIFS(L$11:L$92,$C$11:$C$92,Shrnutí!$E$5,$E$11:$E$92,$E96),IF(Shrnutí!$F$5&gt;0,SUMIFS(L$11:L$92,$V$11:$V$92,Shrnutí!$F$5,$E$11:$E$92,$E96),SUMIFS(L$11:L$92,$F$11:$F$92,"&gt;0",$E$11:$E$92,$E96))))/$D96-(SUMIFS(L$11:L$92,$F$11:$F$92,"&lt;"&amp;Shrnutí!$G$5,$E$11:$E$92,$E96)+SUMIFS(L$11:L$92,$F$11:$F$92,"&gt;"&amp;Shrnutí!$H$5,$E$11:$E$92,$E96)))</f>
        <v>0</v>
      </c>
      <c r="M96" s="98">
        <f>IF($D96=0,"  ",(IF(Shrnutí!$E$5&gt;0,SUMIFS(M$11:M$92,$C$11:$C$92,Shrnutí!$E$5,$E$11:$E$92,$E96),IF(Shrnutí!$F$5&gt;0,SUMIFS(M$11:M$92,$V$11:$V$92,Shrnutí!$F$5,$E$11:$E$92,$E96),SUMIFS(M$11:M$92,$F$11:$F$92,"&gt;0",$E$11:$E$92,$E96))))/$D96-(SUMIFS(M$11:M$92,$F$11:$F$92,"&lt;"&amp;Shrnutí!$G$5,$E$11:$E$92,$E96)+SUMIFS(M$11:M$92,$F$11:$F$92,"&gt;"&amp;Shrnutí!$H$5,$E$11:$E$92,$E96)))</f>
        <v>0</v>
      </c>
      <c r="N96" s="98">
        <f>IF($D96=0,"  ",(IF(Shrnutí!$E$5&gt;0,SUMIFS(N$11:N$92,$C$11:$C$92,Shrnutí!$E$5,$E$11:$E$92,$E96),IF(Shrnutí!$F$5&gt;0,SUMIFS(N$11:N$92,$V$11:$V$92,Shrnutí!$F$5,$E$11:$E$92,$E96),SUMIFS(N$11:N$92,$F$11:$F$92,"&gt;0",$E$11:$E$92,$E96))))/$D96-(SUMIFS(N$11:N$92,$F$11:$F$92,"&lt;"&amp;Shrnutí!$G$5,$E$11:$E$92,$E96)+SUMIFS(N$11:N$92,$F$11:$F$92,"&gt;"&amp;Shrnutí!$H$5,$E$11:$E$92,$E96)))</f>
        <v>0</v>
      </c>
      <c r="O96" s="98">
        <f>IF($D96=0,"  ",(IF(Shrnutí!$E$5&gt;0,SUMIFS(O$11:O$92,$C$11:$C$92,Shrnutí!$E$5,$E$11:$E$92,$E96),IF(Shrnutí!$F$5&gt;0,SUMIFS(O$11:O$92,$V$11:$V$92,Shrnutí!$F$5,$E$11:$E$92,$E96),SUMIFS(O$11:O$92,$F$11:$F$92,"&gt;0",$E$11:$E$92,$E96))))/$D96-(SUMIFS(O$11:O$92,$F$11:$F$92,"&lt;"&amp;Shrnutí!$G$5,$E$11:$E$92,$E96)+SUMIFS(O$11:O$92,$F$11:$F$92,"&gt;"&amp;Shrnutí!$H$5,$E$11:$E$92,$E96)))</f>
        <v>0</v>
      </c>
      <c r="P96" s="98">
        <f>IF($D96=0,"  ",(IF(Shrnutí!$E$5&gt;0,SUMIFS(P$11:P$92,$C$11:$C$92,Shrnutí!$E$5,$E$11:$E$92,$E96),IF(Shrnutí!$F$5&gt;0,SUMIFS(P$11:P$92,$V$11:$V$92,Shrnutí!$F$5,$E$11:$E$92,$E96),SUMIFS(P$11:P$92,$F$11:$F$92,"&gt;0",$E$11:$E$92,$E96))))/$D96-(SUMIFS(P$11:P$92,$F$11:$F$92,"&lt;"&amp;Shrnutí!$G$5,$E$11:$E$92,$E96)+SUMIFS(P$11:P$92,$F$11:$F$92,"&gt;"&amp;Shrnutí!$H$5,$E$11:$E$92,$E96)))</f>
        <v>0</v>
      </c>
      <c r="Q96" s="98"/>
      <c r="R96" s="98">
        <f>IF($D96=0,"  ",(IF(Shrnutí!$E$5&gt;0,SUMIFS(R$11:R$92,$C$11:$C$92,Shrnutí!$E$5,$E$11:$E$92,$E96),IF(Shrnutí!$F$5&gt;0,SUMIFS(R$11:R$92,$V$11:$V$92,Shrnutí!$F$5,$E$11:$E$92,$E96),SUMIFS(R$11:R$92,$F$11:$F$92,"&gt;0",$E$11:$E$92,$E96))))/$D96-(SUMIFS(R$11:R$92,$F$11:$F$92,"&lt;"&amp;Shrnutí!$G$5,$E$11:$E$92,$E96)+SUMIFS(R$11:R$92,$F$11:$F$92,"&gt;"&amp;Shrnutí!$H$5,$E$11:$E$92,$E96)))</f>
        <v>1.1666666666666667</v>
      </c>
      <c r="S96" s="98">
        <f>IF($D96=0,"  ",(IF(Shrnutí!$E$5&gt;0,SUMIFS(S$11:S$92,$C$11:$C$92,Shrnutí!$E$5,$E$11:$E$92,$E96),IF(Shrnutí!$F$5&gt;0,SUMIFS(S$11:S$92,$V$11:$V$92,Shrnutí!$F$5,$E$11:$E$92,$E96),SUMIFS(S$11:S$92,$F$11:$F$92,"&gt;0",$E$11:$E$92,$E96))))/$D96-(SUMIFS(S$11:S$92,$F$11:$F$92,"&lt;"&amp;Shrnutí!$G$5,$E$11:$E$92,$E96)+SUMIFS(S$11:S$92,$F$11:$F$92,"&gt;"&amp;Shrnutí!$H$5,$E$11:$E$92,$E96)))</f>
        <v>1.4166666666666667</v>
      </c>
      <c r="T96" s="98">
        <f>IF($D96=0,"  ",(IF(Shrnutí!$E$5&gt;0,SUMIFS(T$11:T$92,$C$11:$C$92,Shrnutí!$E$5,$E$11:$E$92,$E96),IF(Shrnutí!$F$5&gt;0,SUMIFS(T$11:T$92,$V$11:$V$92,Shrnutí!$F$5,$E$11:$E$92,$E96),SUMIFS(T$11:T$92,$F$11:$F$92,"&gt;0",$E$11:$E$92,$E96))))/$D96-(SUMIFS(T$11:T$92,$F$11:$F$92,"&lt;"&amp;Shrnutí!$G$5,$E$11:$E$92,$E96)+SUMIFS(T$11:T$92,$F$11:$F$92,"&gt;"&amp;Shrnutí!$H$5,$E$11:$E$92,$E96)))</f>
        <v>1.3333333333333333</v>
      </c>
      <c r="U96" s="98"/>
      <c r="V96" s="167">
        <v>7.5</v>
      </c>
      <c r="W96" s="99">
        <f>IF(D96=0," ",(R96+S96)*V96)</f>
        <v>19.375</v>
      </c>
      <c r="X96" s="144">
        <f t="shared" ref="X96:X113" si="26">$E$4/$A$4</f>
        <v>0.66666666666666663</v>
      </c>
    </row>
    <row r="97" spans="1:24">
      <c r="A97" s="103">
        <v>2</v>
      </c>
      <c r="B97" s="12"/>
      <c r="C97" s="12"/>
      <c r="D97" s="12">
        <f>IF(Shrnutí!$E$5&gt;0,COUNTIFS($E$11:$E$92,$E97,$C$11:$C$92,Shrnutí!$E$5,$F$11:$F$92,"&gt;"&amp;0),IF(Shrnutí!$F$5&gt;0,COUNTIFS($E$11:$E$92,$E97,$V$11:$V$92,Shrnutí!$F$5,$F$11:$F$92,"&gt;"&amp;0),COUNTIFS($E$11:$E$92,E97,$F$11:$F$92,"&gt;"&amp;0)-(COUNTIFS($E$11:$E$92,$E97,$D$11:$D$92,"&lt;"&amp;Shrnutí!$G$5,$F$11:$F$92,"&gt;"&amp;0)+COUNTIFS($E$11:$E$92,$E97,$D$11:$D$92,"&gt;"&amp;Shrnutí!$H$5,$F$11:$F$92,"&gt;"&amp;0))))</f>
        <v>0</v>
      </c>
      <c r="E97" s="12">
        <v>41</v>
      </c>
      <c r="F97" s="12" t="s">
        <v>34</v>
      </c>
      <c r="G97" s="100"/>
      <c r="H97" s="100"/>
      <c r="I97" s="100"/>
      <c r="J97" s="100"/>
      <c r="K97" s="100" t="str">
        <f>IF($D97=0,"  ",(IF(Shrnutí!$E$5&gt;0,SUMIFS(K$11:K$92,$C$11:$C$92,Shrnutí!$E$5,$E$11:$E$92,$E97),IF(Shrnutí!$F$5&gt;0,SUMIFS(K$11:K$92,$V$11:$V$92,Shrnutí!$F$5,$E$11:$E$92,$E97),SUMIFS(K$11:K$92,$F$11:$F$92,"&gt;0",$E$11:$E$92,$E97))))/$D97-(SUMIFS(K$11:K$92,$F$11:$F$92,"&lt;"&amp;Shrnutí!$G$5,$E$11:$E$92,$E97)+SUMIFS(K$11:K$92,$F$11:$F$92,"&gt;"&amp;Shrnutí!$H$5,$E$11:$E$92,$E97)))</f>
        <v xml:space="preserve">  </v>
      </c>
      <c r="L97" s="100" t="str">
        <f>IF($D97=0,"  ",(IF(Shrnutí!$E$5&gt;0,SUMIFS(L$11:L$92,$C$11:$C$92,Shrnutí!$E$5,$E$11:$E$92,$E97),IF(Shrnutí!$F$5&gt;0,SUMIFS(L$11:L$92,$V$11:$V$92,Shrnutí!$F$5,$E$11:$E$92,$E97),SUMIFS(L$11:L$92,$F$11:$F$92,"&gt;0",$E$11:$E$92,$E97))))/$D97-(SUMIFS(L$11:L$92,$F$11:$F$92,"&lt;"&amp;Shrnutí!$G$5,$E$11:$E$92,$E97)+SUMIFS(L$11:L$92,$F$11:$F$92,"&gt;"&amp;Shrnutí!$H$5,$E$11:$E$92,$E97)))</f>
        <v xml:space="preserve">  </v>
      </c>
      <c r="M97" s="100" t="str">
        <f>IF($D97=0,"  ",(IF(Shrnutí!$E$5&gt;0,SUMIFS(M$11:M$92,$C$11:$C$92,Shrnutí!$E$5,$E$11:$E$92,$E97),IF(Shrnutí!$F$5&gt;0,SUMIFS(M$11:M$92,$V$11:$V$92,Shrnutí!$F$5,$E$11:$E$92,$E97),SUMIFS(M$11:M$92,$F$11:$F$92,"&gt;0",$E$11:$E$92,$E97))))/$D97-(SUMIFS(M$11:M$92,$F$11:$F$92,"&lt;"&amp;Shrnutí!$G$5,$E$11:$E$92,$E97)+SUMIFS(M$11:M$92,$F$11:$F$92,"&gt;"&amp;Shrnutí!$H$5,$E$11:$E$92,$E97)))</f>
        <v xml:space="preserve">  </v>
      </c>
      <c r="N97" s="100" t="str">
        <f>IF($D97=0,"  ",(IF(Shrnutí!$E$5&gt;0,SUMIFS(N$11:N$92,$C$11:$C$92,Shrnutí!$E$5,$E$11:$E$92,$E97),IF(Shrnutí!$F$5&gt;0,SUMIFS(N$11:N$92,$V$11:$V$92,Shrnutí!$F$5,$E$11:$E$92,$E97),SUMIFS(N$11:N$92,$F$11:$F$92,"&gt;0",$E$11:$E$92,$E97))))/$D97-(SUMIFS(N$11:N$92,$F$11:$F$92,"&lt;"&amp;Shrnutí!$G$5,$E$11:$E$92,$E97)+SUMIFS(N$11:N$92,$F$11:$F$92,"&gt;"&amp;Shrnutí!$H$5,$E$11:$E$92,$E97)))</f>
        <v xml:space="preserve">  </v>
      </c>
      <c r="O97" s="100" t="str">
        <f>IF($D97=0,"  ",(IF(Shrnutí!$E$5&gt;0,SUMIFS(O$11:O$92,$C$11:$C$92,Shrnutí!$E$5,$E$11:$E$92,$E97),IF(Shrnutí!$F$5&gt;0,SUMIFS(O$11:O$92,$V$11:$V$92,Shrnutí!$F$5,$E$11:$E$92,$E97),SUMIFS(O$11:O$92,$F$11:$F$92,"&gt;0",$E$11:$E$92,$E97))))/$D97-(SUMIFS(O$11:O$92,$F$11:$F$92,"&lt;"&amp;Shrnutí!$G$5,$E$11:$E$92,$E97)+SUMIFS(O$11:O$92,$F$11:$F$92,"&gt;"&amp;Shrnutí!$H$5,$E$11:$E$92,$E97)))</f>
        <v xml:space="preserve">  </v>
      </c>
      <c r="P97" s="100" t="str">
        <f>IF($D97=0,"  ",(IF(Shrnutí!$E$5&gt;0,SUMIFS(P$11:P$92,$C$11:$C$92,Shrnutí!$E$5,$E$11:$E$92,$E97),IF(Shrnutí!$F$5&gt;0,SUMIFS(P$11:P$92,$V$11:$V$92,Shrnutí!$F$5,$E$11:$E$92,$E97),SUMIFS(P$11:P$92,$F$11:$F$92,"&gt;0",$E$11:$E$92,$E97))))/$D97-(SUMIFS(P$11:P$92,$F$11:$F$92,"&lt;"&amp;Shrnutí!$G$5,$E$11:$E$92,$E97)+SUMIFS(P$11:P$92,$F$11:$F$92,"&gt;"&amp;Shrnutí!$H$5,$E$11:$E$92,$E97)))</f>
        <v xml:space="preserve">  </v>
      </c>
      <c r="Q97" s="100"/>
      <c r="R97" s="100" t="str">
        <f>IF($D97=0,"  ",(IF(Shrnutí!$E$5&gt;0,SUMIFS(R$11:R$92,$C$11:$C$92,Shrnutí!$E$5,$E$11:$E$92,$E97),IF(Shrnutí!$F$5&gt;0,SUMIFS(R$11:R$92,$V$11:$V$92,Shrnutí!$F$5,$E$11:$E$92,$E97),SUMIFS(R$11:R$92,$F$11:$F$92,"&gt;0",$E$11:$E$92,$E97))))/$D97-(SUMIFS(R$11:R$92,$F$11:$F$92,"&lt;"&amp;Shrnutí!$G$5,$E$11:$E$92,$E97)+SUMIFS(R$11:R$92,$F$11:$F$92,"&gt;"&amp;Shrnutí!$H$5,$E$11:$E$92,$E97)))</f>
        <v xml:space="preserve">  </v>
      </c>
      <c r="S97" s="100" t="str">
        <f>IF($D97=0,"  ",(IF(Shrnutí!$E$5&gt;0,SUMIFS(S$11:S$92,$C$11:$C$92,Shrnutí!$E$5,$E$11:$E$92,$E97),IF(Shrnutí!$F$5&gt;0,SUMIFS(S$11:S$92,$V$11:$V$92,Shrnutí!$F$5,$E$11:$E$92,$E97),SUMIFS(S$11:S$92,$F$11:$F$92,"&gt;0",$E$11:$E$92,$E97))))/$D97-(SUMIFS(S$11:S$92,$F$11:$F$92,"&lt;"&amp;Shrnutí!$G$5,$E$11:$E$92,$E97)+SUMIFS(S$11:S$92,$F$11:$F$92,"&gt;"&amp;Shrnutí!$H$5,$E$11:$E$92,$E97)))</f>
        <v xml:space="preserve">  </v>
      </c>
      <c r="T97" s="100" t="str">
        <f>IF($D97=0,"  ",(IF(Shrnutí!$E$5&gt;0,SUMIFS(T$11:T$92,$C$11:$C$92,Shrnutí!$E$5,$E$11:$E$92,$E97),IF(Shrnutí!$F$5&gt;0,SUMIFS(T$11:T$92,$V$11:$V$92,Shrnutí!$F$5,$E$11:$E$92,$E97),SUMIFS(T$11:T$92,$F$11:$F$92,"&gt;0",$E$11:$E$92,$E97))))/$D97-(SUMIFS(T$11:T$92,$F$11:$F$92,"&lt;"&amp;Shrnutí!$G$5,$E$11:$E$92,$E97)+SUMIFS(T$11:T$92,$F$11:$F$92,"&gt;"&amp;Shrnutí!$H$5,$E$11:$E$92,$E97)))</f>
        <v xml:space="preserve">  </v>
      </c>
      <c r="U97" s="100"/>
      <c r="V97" s="151">
        <v>7.5</v>
      </c>
      <c r="W97" s="59" t="str">
        <f t="shared" ref="W97:W113" si="27">IF(D97=0," ",(R97+S97)*V97)</f>
        <v xml:space="preserve"> </v>
      </c>
      <c r="X97" s="148">
        <f t="shared" si="26"/>
        <v>0.66666666666666663</v>
      </c>
    </row>
    <row r="98" spans="1:24">
      <c r="A98" s="103">
        <v>3</v>
      </c>
      <c r="B98" s="12"/>
      <c r="C98" s="12"/>
      <c r="D98" s="12">
        <f>IF(Shrnutí!$E$5&gt;0,COUNTIFS($E$11:$E$92,$E98,$C$11:$C$92,Shrnutí!$E$5,$F$11:$F$92,"&gt;"&amp;0),IF(Shrnutí!$F$5&gt;0,COUNTIFS($E$11:$E$92,$E98,$V$11:$V$92,Shrnutí!$F$5,$F$11:$F$92,"&gt;"&amp;0),COUNTIFS($E$11:$E$92,E98,$F$11:$F$92,"&gt;"&amp;0)-(COUNTIFS($E$11:$E$92,$E98,$D$11:$D$92,"&lt;"&amp;Shrnutí!$G$5,$F$11:$F$92,"&gt;"&amp;0)+COUNTIFS($E$11:$E$92,$E98,$D$11:$D$92,"&gt;"&amp;Shrnutí!$H$5,$F$11:$F$92,"&gt;"&amp;0))))</f>
        <v>0</v>
      </c>
      <c r="E98" s="12">
        <v>20</v>
      </c>
      <c r="F98" s="12" t="s">
        <v>35</v>
      </c>
      <c r="G98" s="100"/>
      <c r="H98" s="100"/>
      <c r="I98" s="100"/>
      <c r="J98" s="100"/>
      <c r="K98" s="100" t="str">
        <f>IF($D98=0,"  ",(IF(Shrnutí!$E$5&gt;0,SUMIFS(K$11:K$92,$C$11:$C$92,Shrnutí!$E$5,$E$11:$E$92,$E98),IF(Shrnutí!$F$5&gt;0,SUMIFS(K$11:K$92,$V$11:$V$92,Shrnutí!$F$5,$E$11:$E$92,$E98),SUMIFS(K$11:K$92,$F$11:$F$92,"&gt;0",$E$11:$E$92,$E98))))/$D98-(SUMIFS(K$11:K$92,$F$11:$F$92,"&lt;"&amp;Shrnutí!$G$5,$E$11:$E$92,$E98)+SUMIFS(K$11:K$92,$F$11:$F$92,"&gt;"&amp;Shrnutí!$H$5,$E$11:$E$92,$E98)))</f>
        <v xml:space="preserve">  </v>
      </c>
      <c r="L98" s="100" t="str">
        <f>IF($D98=0,"  ",(IF(Shrnutí!$E$5&gt;0,SUMIFS(L$11:L$92,$C$11:$C$92,Shrnutí!$E$5,$E$11:$E$92,$E98),IF(Shrnutí!$F$5&gt;0,SUMIFS(L$11:L$92,$V$11:$V$92,Shrnutí!$F$5,$E$11:$E$92,$E98),SUMIFS(L$11:L$92,$F$11:$F$92,"&gt;0",$E$11:$E$92,$E98))))/$D98-(SUMIFS(L$11:L$92,$F$11:$F$92,"&lt;"&amp;Shrnutí!$G$5,$E$11:$E$92,$E98)+SUMIFS(L$11:L$92,$F$11:$F$92,"&gt;"&amp;Shrnutí!$H$5,$E$11:$E$92,$E98)))</f>
        <v xml:space="preserve">  </v>
      </c>
      <c r="M98" s="100" t="str">
        <f>IF($D98=0,"  ",(IF(Shrnutí!$E$5&gt;0,SUMIFS(M$11:M$92,$C$11:$C$92,Shrnutí!$E$5,$E$11:$E$92,$E98),IF(Shrnutí!$F$5&gt;0,SUMIFS(M$11:M$92,$V$11:$V$92,Shrnutí!$F$5,$E$11:$E$92,$E98),SUMIFS(M$11:M$92,$F$11:$F$92,"&gt;0",$E$11:$E$92,$E98))))/$D98-(SUMIFS(M$11:M$92,$F$11:$F$92,"&lt;"&amp;Shrnutí!$G$5,$E$11:$E$92,$E98)+SUMIFS(M$11:M$92,$F$11:$F$92,"&gt;"&amp;Shrnutí!$H$5,$E$11:$E$92,$E98)))</f>
        <v xml:space="preserve">  </v>
      </c>
      <c r="N98" s="100" t="str">
        <f>IF($D98=0,"  ",(IF(Shrnutí!$E$5&gt;0,SUMIFS(N$11:N$92,$C$11:$C$92,Shrnutí!$E$5,$E$11:$E$92,$E98),IF(Shrnutí!$F$5&gt;0,SUMIFS(N$11:N$92,$V$11:$V$92,Shrnutí!$F$5,$E$11:$E$92,$E98),SUMIFS(N$11:N$92,$F$11:$F$92,"&gt;0",$E$11:$E$92,$E98))))/$D98-(SUMIFS(N$11:N$92,$F$11:$F$92,"&lt;"&amp;Shrnutí!$G$5,$E$11:$E$92,$E98)+SUMIFS(N$11:N$92,$F$11:$F$92,"&gt;"&amp;Shrnutí!$H$5,$E$11:$E$92,$E98)))</f>
        <v xml:space="preserve">  </v>
      </c>
      <c r="O98" s="100" t="str">
        <f>IF($D98=0,"  ",(IF(Shrnutí!$E$5&gt;0,SUMIFS(O$11:O$92,$C$11:$C$92,Shrnutí!$E$5,$E$11:$E$92,$E98),IF(Shrnutí!$F$5&gt;0,SUMIFS(O$11:O$92,$V$11:$V$92,Shrnutí!$F$5,$E$11:$E$92,$E98),SUMIFS(O$11:O$92,$F$11:$F$92,"&gt;0",$E$11:$E$92,$E98))))/$D98-(SUMIFS(O$11:O$92,$F$11:$F$92,"&lt;"&amp;Shrnutí!$G$5,$E$11:$E$92,$E98)+SUMIFS(O$11:O$92,$F$11:$F$92,"&gt;"&amp;Shrnutí!$H$5,$E$11:$E$92,$E98)))</f>
        <v xml:space="preserve">  </v>
      </c>
      <c r="P98" s="100" t="str">
        <f>IF($D98=0,"  ",(IF(Shrnutí!$E$5&gt;0,SUMIFS(P$11:P$92,$C$11:$C$92,Shrnutí!$E$5,$E$11:$E$92,$E98),IF(Shrnutí!$F$5&gt;0,SUMIFS(P$11:P$92,$V$11:$V$92,Shrnutí!$F$5,$E$11:$E$92,$E98),SUMIFS(P$11:P$92,$F$11:$F$92,"&gt;0",$E$11:$E$92,$E98))))/$D98-(SUMIFS(P$11:P$92,$F$11:$F$92,"&lt;"&amp;Shrnutí!$G$5,$E$11:$E$92,$E98)+SUMIFS(P$11:P$92,$F$11:$F$92,"&gt;"&amp;Shrnutí!$H$5,$E$11:$E$92,$E98)))</f>
        <v xml:space="preserve">  </v>
      </c>
      <c r="Q98" s="100"/>
      <c r="R98" s="100" t="str">
        <f>IF($D98=0,"  ",(IF(Shrnutí!$E$5&gt;0,SUMIFS(R$11:R$92,$C$11:$C$92,Shrnutí!$E$5,$E$11:$E$92,$E98),IF(Shrnutí!$F$5&gt;0,SUMIFS(R$11:R$92,$V$11:$V$92,Shrnutí!$F$5,$E$11:$E$92,$E98),SUMIFS(R$11:R$92,$F$11:$F$92,"&gt;0",$E$11:$E$92,$E98))))/$D98-(SUMIFS(R$11:R$92,$F$11:$F$92,"&lt;"&amp;Shrnutí!$G$5,$E$11:$E$92,$E98)+SUMIFS(R$11:R$92,$F$11:$F$92,"&gt;"&amp;Shrnutí!$H$5,$E$11:$E$92,$E98)))</f>
        <v xml:space="preserve">  </v>
      </c>
      <c r="S98" s="100" t="str">
        <f>IF($D98=0,"  ",(IF(Shrnutí!$E$5&gt;0,SUMIFS(S$11:S$92,$C$11:$C$92,Shrnutí!$E$5,$E$11:$E$92,$E98),IF(Shrnutí!$F$5&gt;0,SUMIFS(S$11:S$92,$V$11:$V$92,Shrnutí!$F$5,$E$11:$E$92,$E98),SUMIFS(S$11:S$92,$F$11:$F$92,"&gt;0",$E$11:$E$92,$E98))))/$D98-(SUMIFS(S$11:S$92,$F$11:$F$92,"&lt;"&amp;Shrnutí!$G$5,$E$11:$E$92,$E98)+SUMIFS(S$11:S$92,$F$11:$F$92,"&gt;"&amp;Shrnutí!$H$5,$E$11:$E$92,$E98)))</f>
        <v xml:space="preserve">  </v>
      </c>
      <c r="T98" s="100" t="str">
        <f>IF($D98=0,"  ",(IF(Shrnutí!$E$5&gt;0,SUMIFS(T$11:T$92,$C$11:$C$92,Shrnutí!$E$5,$E$11:$E$92,$E98),IF(Shrnutí!$F$5&gt;0,SUMIFS(T$11:T$92,$V$11:$V$92,Shrnutí!$F$5,$E$11:$E$92,$E98),SUMIFS(T$11:T$92,$F$11:$F$92,"&gt;0",$E$11:$E$92,$E98))))/$D98-(SUMIFS(T$11:T$92,$F$11:$F$92,"&lt;"&amp;Shrnutí!$G$5,$E$11:$E$92,$E98)+SUMIFS(T$11:T$92,$F$11:$F$92,"&gt;"&amp;Shrnutí!$H$5,$E$11:$E$92,$E98)))</f>
        <v xml:space="preserve">  </v>
      </c>
      <c r="U98" s="100"/>
      <c r="V98" s="151">
        <v>7.5</v>
      </c>
      <c r="W98" s="59" t="str">
        <f t="shared" si="27"/>
        <v xml:space="preserve"> </v>
      </c>
      <c r="X98" s="148">
        <f t="shared" si="26"/>
        <v>0.66666666666666663</v>
      </c>
    </row>
    <row r="99" spans="1:24">
      <c r="A99" s="103">
        <v>4</v>
      </c>
      <c r="B99" s="12"/>
      <c r="C99" s="12"/>
      <c r="D99" s="12">
        <f>IF(Shrnutí!$E$5&gt;0,COUNTIFS($E$11:$E$92,$E99,$C$11:$C$92,Shrnutí!$E$5,$F$11:$F$92,"&gt;"&amp;0),IF(Shrnutí!$F$5&gt;0,COUNTIFS($E$11:$E$92,$E99,$V$11:$V$92,Shrnutí!$F$5,$F$11:$F$92,"&gt;"&amp;0),COUNTIFS($E$11:$E$92,E99,$F$11:$F$92,"&gt;"&amp;0)-(COUNTIFS($E$11:$E$92,$E99,$D$11:$D$92,"&lt;"&amp;Shrnutí!$G$5,$F$11:$F$92,"&gt;"&amp;0)+COUNTIFS($E$11:$E$92,$E99,$D$11:$D$92,"&gt;"&amp;Shrnutí!$H$5,$F$11:$F$92,"&gt;"&amp;0))))</f>
        <v>0</v>
      </c>
      <c r="E99" s="12">
        <v>33</v>
      </c>
      <c r="F99" s="12" t="s">
        <v>36</v>
      </c>
      <c r="G99" s="100"/>
      <c r="H99" s="100"/>
      <c r="I99" s="100"/>
      <c r="J99" s="100"/>
      <c r="K99" s="100" t="str">
        <f>IF($D99=0,"  ",(IF(Shrnutí!$E$5&gt;0,SUMIFS(K$11:K$92,$C$11:$C$92,Shrnutí!$E$5,$E$11:$E$92,$E99),IF(Shrnutí!$F$5&gt;0,SUMIFS(K$11:K$92,$V$11:$V$92,Shrnutí!$F$5,$E$11:$E$92,$E99),SUMIFS(K$11:K$92,$F$11:$F$92,"&gt;0",$E$11:$E$92,$E99))))/$D99-(SUMIFS(K$11:K$92,$F$11:$F$92,"&lt;"&amp;Shrnutí!$G$5,$E$11:$E$92,$E99)+SUMIFS(K$11:K$92,$F$11:$F$92,"&gt;"&amp;Shrnutí!$H$5,$E$11:$E$92,$E99)))</f>
        <v xml:space="preserve">  </v>
      </c>
      <c r="L99" s="100" t="str">
        <f>IF($D99=0,"  ",(IF(Shrnutí!$E$5&gt;0,SUMIFS(L$11:L$92,$C$11:$C$92,Shrnutí!$E$5,$E$11:$E$92,$E99),IF(Shrnutí!$F$5&gt;0,SUMIFS(L$11:L$92,$V$11:$V$92,Shrnutí!$F$5,$E$11:$E$92,$E99),SUMIFS(L$11:L$92,$F$11:$F$92,"&gt;0",$E$11:$E$92,$E99))))/$D99-(SUMIFS(L$11:L$92,$F$11:$F$92,"&lt;"&amp;Shrnutí!$G$5,$E$11:$E$92,$E99)+SUMIFS(L$11:L$92,$F$11:$F$92,"&gt;"&amp;Shrnutí!$H$5,$E$11:$E$92,$E99)))</f>
        <v xml:space="preserve">  </v>
      </c>
      <c r="M99" s="100" t="str">
        <f>IF($D99=0,"  ",(IF(Shrnutí!$E$5&gt;0,SUMIFS(M$11:M$92,$C$11:$C$92,Shrnutí!$E$5,$E$11:$E$92,$E99),IF(Shrnutí!$F$5&gt;0,SUMIFS(M$11:M$92,$V$11:$V$92,Shrnutí!$F$5,$E$11:$E$92,$E99),SUMIFS(M$11:M$92,$F$11:$F$92,"&gt;0",$E$11:$E$92,$E99))))/$D99-(SUMIFS(M$11:M$92,$F$11:$F$92,"&lt;"&amp;Shrnutí!$G$5,$E$11:$E$92,$E99)+SUMIFS(M$11:M$92,$F$11:$F$92,"&gt;"&amp;Shrnutí!$H$5,$E$11:$E$92,$E99)))</f>
        <v xml:space="preserve">  </v>
      </c>
      <c r="N99" s="100" t="str">
        <f>IF($D99=0,"  ",(IF(Shrnutí!$E$5&gt;0,SUMIFS(N$11:N$92,$C$11:$C$92,Shrnutí!$E$5,$E$11:$E$92,$E99),IF(Shrnutí!$F$5&gt;0,SUMIFS(N$11:N$92,$V$11:$V$92,Shrnutí!$F$5,$E$11:$E$92,$E99),SUMIFS(N$11:N$92,$F$11:$F$92,"&gt;0",$E$11:$E$92,$E99))))/$D99-(SUMIFS(N$11:N$92,$F$11:$F$92,"&lt;"&amp;Shrnutí!$G$5,$E$11:$E$92,$E99)+SUMIFS(N$11:N$92,$F$11:$F$92,"&gt;"&amp;Shrnutí!$H$5,$E$11:$E$92,$E99)))</f>
        <v xml:space="preserve">  </v>
      </c>
      <c r="O99" s="100" t="str">
        <f>IF($D99=0,"  ",(IF(Shrnutí!$E$5&gt;0,SUMIFS(O$11:O$92,$C$11:$C$92,Shrnutí!$E$5,$E$11:$E$92,$E99),IF(Shrnutí!$F$5&gt;0,SUMIFS(O$11:O$92,$V$11:$V$92,Shrnutí!$F$5,$E$11:$E$92,$E99),SUMIFS(O$11:O$92,$F$11:$F$92,"&gt;0",$E$11:$E$92,$E99))))/$D99-(SUMIFS(O$11:O$92,$F$11:$F$92,"&lt;"&amp;Shrnutí!$G$5,$E$11:$E$92,$E99)+SUMIFS(O$11:O$92,$F$11:$F$92,"&gt;"&amp;Shrnutí!$H$5,$E$11:$E$92,$E99)))</f>
        <v xml:space="preserve">  </v>
      </c>
      <c r="P99" s="100" t="str">
        <f>IF($D99=0,"  ",(IF(Shrnutí!$E$5&gt;0,SUMIFS(P$11:P$92,$C$11:$C$92,Shrnutí!$E$5,$E$11:$E$92,$E99),IF(Shrnutí!$F$5&gt;0,SUMIFS(P$11:P$92,$V$11:$V$92,Shrnutí!$F$5,$E$11:$E$92,$E99),SUMIFS(P$11:P$92,$F$11:$F$92,"&gt;0",$E$11:$E$92,$E99))))/$D99-(SUMIFS(P$11:P$92,$F$11:$F$92,"&lt;"&amp;Shrnutí!$G$5,$E$11:$E$92,$E99)+SUMIFS(P$11:P$92,$F$11:$F$92,"&gt;"&amp;Shrnutí!$H$5,$E$11:$E$92,$E99)))</f>
        <v xml:space="preserve">  </v>
      </c>
      <c r="Q99" s="100"/>
      <c r="R99" s="100" t="str">
        <f>IF($D99=0,"  ",(IF(Shrnutí!$E$5&gt;0,SUMIFS(R$11:R$92,$C$11:$C$92,Shrnutí!$E$5,$E$11:$E$92,$E99),IF(Shrnutí!$F$5&gt;0,SUMIFS(R$11:R$92,$V$11:$V$92,Shrnutí!$F$5,$E$11:$E$92,$E99),SUMIFS(R$11:R$92,$F$11:$F$92,"&gt;0",$E$11:$E$92,$E99))))/$D99-(SUMIFS(R$11:R$92,$F$11:$F$92,"&lt;"&amp;Shrnutí!$G$5,$E$11:$E$92,$E99)+SUMIFS(R$11:R$92,$F$11:$F$92,"&gt;"&amp;Shrnutí!$H$5,$E$11:$E$92,$E99)))</f>
        <v xml:space="preserve">  </v>
      </c>
      <c r="S99" s="100" t="str">
        <f>IF($D99=0,"  ",(IF(Shrnutí!$E$5&gt;0,SUMIFS(S$11:S$92,$C$11:$C$92,Shrnutí!$E$5,$E$11:$E$92,$E99),IF(Shrnutí!$F$5&gt;0,SUMIFS(S$11:S$92,$V$11:$V$92,Shrnutí!$F$5,$E$11:$E$92,$E99),SUMIFS(S$11:S$92,$F$11:$F$92,"&gt;0",$E$11:$E$92,$E99))))/$D99-(SUMIFS(S$11:S$92,$F$11:$F$92,"&lt;"&amp;Shrnutí!$G$5,$E$11:$E$92,$E99)+SUMIFS(S$11:S$92,$F$11:$F$92,"&gt;"&amp;Shrnutí!$H$5,$E$11:$E$92,$E99)))</f>
        <v xml:space="preserve">  </v>
      </c>
      <c r="T99" s="100" t="str">
        <f>IF($D99=0,"  ",(IF(Shrnutí!$E$5&gt;0,SUMIFS(T$11:T$92,$C$11:$C$92,Shrnutí!$E$5,$E$11:$E$92,$E99),IF(Shrnutí!$F$5&gt;0,SUMIFS(T$11:T$92,$V$11:$V$92,Shrnutí!$F$5,$E$11:$E$92,$E99),SUMIFS(T$11:T$92,$F$11:$F$92,"&gt;0",$E$11:$E$92,$E99))))/$D99-(SUMIFS(T$11:T$92,$F$11:$F$92,"&lt;"&amp;Shrnutí!$G$5,$E$11:$E$92,$E99)+SUMIFS(T$11:T$92,$F$11:$F$92,"&gt;"&amp;Shrnutí!$H$5,$E$11:$E$92,$E99)))</f>
        <v xml:space="preserve">  </v>
      </c>
      <c r="U99" s="100"/>
      <c r="V99" s="151">
        <v>7.5</v>
      </c>
      <c r="W99" s="59" t="str">
        <f t="shared" si="27"/>
        <v xml:space="preserve"> </v>
      </c>
      <c r="X99" s="148">
        <f t="shared" si="26"/>
        <v>0.66666666666666663</v>
      </c>
    </row>
    <row r="100" spans="1:24">
      <c r="A100" s="103">
        <v>5</v>
      </c>
      <c r="B100" s="12"/>
      <c r="C100" s="12"/>
      <c r="D100" s="12">
        <f>IF(Shrnutí!$E$5&gt;0,COUNTIFS($E$11:$E$92,$E100,$C$11:$C$92,Shrnutí!$E$5,$F$11:$F$92,"&gt;"&amp;0),IF(Shrnutí!$F$5&gt;0,COUNTIFS($E$11:$E$92,$E100,$V$11:$V$92,Shrnutí!$F$5,$F$11:$F$92,"&gt;"&amp;0),COUNTIFS($E$11:$E$92,E100,$F$11:$F$92,"&gt;"&amp;0)-(COUNTIFS($E$11:$E$92,$E100,$D$11:$D$92,"&lt;"&amp;Shrnutí!$G$5,$F$11:$F$92,"&gt;"&amp;0)+COUNTIFS($E$11:$E$92,$E100,$D$11:$D$92,"&gt;"&amp;Shrnutí!$H$5,$F$11:$F$92,"&gt;"&amp;0))))</f>
        <v>0</v>
      </c>
      <c r="E100" s="12">
        <v>6</v>
      </c>
      <c r="F100" s="12" t="s">
        <v>16</v>
      </c>
      <c r="G100" s="100"/>
      <c r="H100" s="100"/>
      <c r="I100" s="100"/>
      <c r="J100" s="100"/>
      <c r="K100" s="100" t="str">
        <f>IF($D100=0,"  ",(IF(Shrnutí!$E$5&gt;0,SUMIFS(K$11:K$92,$C$11:$C$92,Shrnutí!$E$5,$E$11:$E$92,$E100),IF(Shrnutí!$F$5&gt;0,SUMIFS(K$11:K$92,$V$11:$V$92,Shrnutí!$F$5,$E$11:$E$92,$E100),SUMIFS(K$11:K$92,$F$11:$F$92,"&gt;0",$E$11:$E$92,$E100))))/$D100-(SUMIFS(K$11:K$92,$F$11:$F$92,"&lt;"&amp;Shrnutí!$G$5,$E$11:$E$92,$E100)+SUMIFS(K$11:K$92,$F$11:$F$92,"&gt;"&amp;Shrnutí!$H$5,$E$11:$E$92,$E100)))</f>
        <v xml:space="preserve">  </v>
      </c>
      <c r="L100" s="100" t="str">
        <f>IF($D100=0,"  ",(IF(Shrnutí!$E$5&gt;0,SUMIFS(L$11:L$92,$C$11:$C$92,Shrnutí!$E$5,$E$11:$E$92,$E100),IF(Shrnutí!$F$5&gt;0,SUMIFS(L$11:L$92,$V$11:$V$92,Shrnutí!$F$5,$E$11:$E$92,$E100),SUMIFS(L$11:L$92,$F$11:$F$92,"&gt;0",$E$11:$E$92,$E100))))/$D100-(SUMIFS(L$11:L$92,$F$11:$F$92,"&lt;"&amp;Shrnutí!$G$5,$E$11:$E$92,$E100)+SUMIFS(L$11:L$92,$F$11:$F$92,"&gt;"&amp;Shrnutí!$H$5,$E$11:$E$92,$E100)))</f>
        <v xml:space="preserve">  </v>
      </c>
      <c r="M100" s="100" t="str">
        <f>IF($D100=0,"  ",(IF(Shrnutí!$E$5&gt;0,SUMIFS(M$11:M$92,$C$11:$C$92,Shrnutí!$E$5,$E$11:$E$92,$E100),IF(Shrnutí!$F$5&gt;0,SUMIFS(M$11:M$92,$V$11:$V$92,Shrnutí!$F$5,$E$11:$E$92,$E100),SUMIFS(M$11:M$92,$F$11:$F$92,"&gt;0",$E$11:$E$92,$E100))))/$D100-(SUMIFS(M$11:M$92,$F$11:$F$92,"&lt;"&amp;Shrnutí!$G$5,$E$11:$E$92,$E100)+SUMIFS(M$11:M$92,$F$11:$F$92,"&gt;"&amp;Shrnutí!$H$5,$E$11:$E$92,$E100)))</f>
        <v xml:space="preserve">  </v>
      </c>
      <c r="N100" s="100" t="str">
        <f>IF($D100=0,"  ",(IF(Shrnutí!$E$5&gt;0,SUMIFS(N$11:N$92,$C$11:$C$92,Shrnutí!$E$5,$E$11:$E$92,$E100),IF(Shrnutí!$F$5&gt;0,SUMIFS(N$11:N$92,$V$11:$V$92,Shrnutí!$F$5,$E$11:$E$92,$E100),SUMIFS(N$11:N$92,$F$11:$F$92,"&gt;0",$E$11:$E$92,$E100))))/$D100-(SUMIFS(N$11:N$92,$F$11:$F$92,"&lt;"&amp;Shrnutí!$G$5,$E$11:$E$92,$E100)+SUMIFS(N$11:N$92,$F$11:$F$92,"&gt;"&amp;Shrnutí!$H$5,$E$11:$E$92,$E100)))</f>
        <v xml:space="preserve">  </v>
      </c>
      <c r="O100" s="100" t="str">
        <f>IF($D100=0,"  ",(IF(Shrnutí!$E$5&gt;0,SUMIFS(O$11:O$92,$C$11:$C$92,Shrnutí!$E$5,$E$11:$E$92,$E100),IF(Shrnutí!$F$5&gt;0,SUMIFS(O$11:O$92,$V$11:$V$92,Shrnutí!$F$5,$E$11:$E$92,$E100),SUMIFS(O$11:O$92,$F$11:$F$92,"&gt;0",$E$11:$E$92,$E100))))/$D100-(SUMIFS(O$11:O$92,$F$11:$F$92,"&lt;"&amp;Shrnutí!$G$5,$E$11:$E$92,$E100)+SUMIFS(O$11:O$92,$F$11:$F$92,"&gt;"&amp;Shrnutí!$H$5,$E$11:$E$92,$E100)))</f>
        <v xml:space="preserve">  </v>
      </c>
      <c r="P100" s="100" t="str">
        <f>IF($D100=0,"  ",(IF(Shrnutí!$E$5&gt;0,SUMIFS(P$11:P$92,$C$11:$C$92,Shrnutí!$E$5,$E$11:$E$92,$E100),IF(Shrnutí!$F$5&gt;0,SUMIFS(P$11:P$92,$V$11:$V$92,Shrnutí!$F$5,$E$11:$E$92,$E100),SUMIFS(P$11:P$92,$F$11:$F$92,"&gt;0",$E$11:$E$92,$E100))))/$D100-(SUMIFS(P$11:P$92,$F$11:$F$92,"&lt;"&amp;Shrnutí!$G$5,$E$11:$E$92,$E100)+SUMIFS(P$11:P$92,$F$11:$F$92,"&gt;"&amp;Shrnutí!$H$5,$E$11:$E$92,$E100)))</f>
        <v xml:space="preserve">  </v>
      </c>
      <c r="Q100" s="100"/>
      <c r="R100" s="100" t="str">
        <f>IF($D100=0,"  ",(IF(Shrnutí!$E$5&gt;0,SUMIFS(R$11:R$92,$C$11:$C$92,Shrnutí!$E$5,$E$11:$E$92,$E100),IF(Shrnutí!$F$5&gt;0,SUMIFS(R$11:R$92,$V$11:$V$92,Shrnutí!$F$5,$E$11:$E$92,$E100),SUMIFS(R$11:R$92,$F$11:$F$92,"&gt;0",$E$11:$E$92,$E100))))/$D100-(SUMIFS(R$11:R$92,$F$11:$F$92,"&lt;"&amp;Shrnutí!$G$5,$E$11:$E$92,$E100)+SUMIFS(R$11:R$92,$F$11:$F$92,"&gt;"&amp;Shrnutí!$H$5,$E$11:$E$92,$E100)))</f>
        <v xml:space="preserve">  </v>
      </c>
      <c r="S100" s="100" t="str">
        <f>IF($D100=0,"  ",(IF(Shrnutí!$E$5&gt;0,SUMIFS(S$11:S$92,$C$11:$C$92,Shrnutí!$E$5,$E$11:$E$92,$E100),IF(Shrnutí!$F$5&gt;0,SUMIFS(S$11:S$92,$V$11:$V$92,Shrnutí!$F$5,$E$11:$E$92,$E100),SUMIFS(S$11:S$92,$F$11:$F$92,"&gt;0",$E$11:$E$92,$E100))))/$D100-(SUMIFS(S$11:S$92,$F$11:$F$92,"&lt;"&amp;Shrnutí!$G$5,$E$11:$E$92,$E100)+SUMIFS(S$11:S$92,$F$11:$F$92,"&gt;"&amp;Shrnutí!$H$5,$E$11:$E$92,$E100)))</f>
        <v xml:space="preserve">  </v>
      </c>
      <c r="T100" s="100" t="str">
        <f>IF($D100=0,"  ",(IF(Shrnutí!$E$5&gt;0,SUMIFS(T$11:T$92,$C$11:$C$92,Shrnutí!$E$5,$E$11:$E$92,$E100),IF(Shrnutí!$F$5&gt;0,SUMIFS(T$11:T$92,$V$11:$V$92,Shrnutí!$F$5,$E$11:$E$92,$E100),SUMIFS(T$11:T$92,$F$11:$F$92,"&gt;0",$E$11:$E$92,$E100))))/$D100-(SUMIFS(T$11:T$92,$F$11:$F$92,"&lt;"&amp;Shrnutí!$G$5,$E$11:$E$92,$E100)+SUMIFS(T$11:T$92,$F$11:$F$92,"&gt;"&amp;Shrnutí!$H$5,$E$11:$E$92,$E100)))</f>
        <v xml:space="preserve">  </v>
      </c>
      <c r="U100" s="100"/>
      <c r="V100" s="151">
        <v>7.5</v>
      </c>
      <c r="W100" s="59" t="str">
        <f t="shared" si="27"/>
        <v xml:space="preserve"> </v>
      </c>
      <c r="X100" s="148">
        <f t="shared" si="26"/>
        <v>0.66666666666666663</v>
      </c>
    </row>
    <row r="101" spans="1:24">
      <c r="A101" s="103">
        <v>6</v>
      </c>
      <c r="B101" s="12"/>
      <c r="C101" s="12"/>
      <c r="D101" s="12">
        <f>IF(Shrnutí!$E$5&gt;0,COUNTIFS($E$11:$E$92,$E101,$C$11:$C$92,Shrnutí!$E$5,$F$11:$F$92,"&gt;"&amp;0),IF(Shrnutí!$F$5&gt;0,COUNTIFS($E$11:$E$92,$E101,$V$11:$V$92,Shrnutí!$F$5,$F$11:$F$92,"&gt;"&amp;0),COUNTIFS($E$11:$E$92,E101,$F$11:$F$92,"&gt;"&amp;0)-(COUNTIFS($E$11:$E$92,$E101,$D$11:$D$92,"&lt;"&amp;Shrnutí!$G$5,$F$11:$F$92,"&gt;"&amp;0)+COUNTIFS($E$11:$E$92,$E101,$D$11:$D$92,"&gt;"&amp;Shrnutí!$H$5,$F$11:$F$92,"&gt;"&amp;0))))</f>
        <v>0</v>
      </c>
      <c r="E101" s="12"/>
      <c r="F101" s="12"/>
      <c r="G101" s="100"/>
      <c r="H101" s="100"/>
      <c r="I101" s="100"/>
      <c r="J101" s="100"/>
      <c r="K101" s="100" t="str">
        <f>IF($D101=0,"  ",(IF(Shrnutí!$E$5&gt;0,SUMIFS(K$11:K$92,$C$11:$C$92,Shrnutí!$E$5,$E$11:$E$92,$E101),IF(Shrnutí!$F$5&gt;0,SUMIFS(K$11:K$92,$V$11:$V$92,Shrnutí!$F$5,$E$11:$E$92,$E101),SUMIFS(K$11:K$92,$F$11:$F$92,"&gt;0",$E$11:$E$92,$E101))))/$D101-(SUMIFS(K$11:K$92,$F$11:$F$92,"&lt;"&amp;Shrnutí!$G$5,$E$11:$E$92,$E101)+SUMIFS(K$11:K$92,$F$11:$F$92,"&gt;"&amp;Shrnutí!$H$5,$E$11:$E$92,$E101)))</f>
        <v xml:space="preserve">  </v>
      </c>
      <c r="L101" s="100" t="str">
        <f>IF($D101=0,"  ",(IF(Shrnutí!$E$5&gt;0,SUMIFS(L$11:L$92,$C$11:$C$92,Shrnutí!$E$5,$E$11:$E$92,$E101),IF(Shrnutí!$F$5&gt;0,SUMIFS(L$11:L$92,$V$11:$V$92,Shrnutí!$F$5,$E$11:$E$92,$E101),SUMIFS(L$11:L$92,$F$11:$F$92,"&gt;0",$E$11:$E$92,$E101))))/$D101-(SUMIFS(L$11:L$92,$F$11:$F$92,"&lt;"&amp;Shrnutí!$G$5,$E$11:$E$92,$E101)+SUMIFS(L$11:L$92,$F$11:$F$92,"&gt;"&amp;Shrnutí!$H$5,$E$11:$E$92,$E101)))</f>
        <v xml:space="preserve">  </v>
      </c>
      <c r="M101" s="100" t="str">
        <f>IF($D101=0,"  ",(IF(Shrnutí!$E$5&gt;0,SUMIFS(M$11:M$92,$C$11:$C$92,Shrnutí!$E$5,$E$11:$E$92,$E101),IF(Shrnutí!$F$5&gt;0,SUMIFS(M$11:M$92,$V$11:$V$92,Shrnutí!$F$5,$E$11:$E$92,$E101),SUMIFS(M$11:M$92,$F$11:$F$92,"&gt;0",$E$11:$E$92,$E101))))/$D101-(SUMIFS(M$11:M$92,$F$11:$F$92,"&lt;"&amp;Shrnutí!$G$5,$E$11:$E$92,$E101)+SUMIFS(M$11:M$92,$F$11:$F$92,"&gt;"&amp;Shrnutí!$H$5,$E$11:$E$92,$E101)))</f>
        <v xml:space="preserve">  </v>
      </c>
      <c r="N101" s="100" t="str">
        <f>IF($D101=0,"  ",(IF(Shrnutí!$E$5&gt;0,SUMIFS(N$11:N$92,$C$11:$C$92,Shrnutí!$E$5,$E$11:$E$92,$E101),IF(Shrnutí!$F$5&gt;0,SUMIFS(N$11:N$92,$V$11:$V$92,Shrnutí!$F$5,$E$11:$E$92,$E101),SUMIFS(N$11:N$92,$F$11:$F$92,"&gt;0",$E$11:$E$92,$E101))))/$D101-(SUMIFS(N$11:N$92,$F$11:$F$92,"&lt;"&amp;Shrnutí!$G$5,$E$11:$E$92,$E101)+SUMIFS(N$11:N$92,$F$11:$F$92,"&gt;"&amp;Shrnutí!$H$5,$E$11:$E$92,$E101)))</f>
        <v xml:space="preserve">  </v>
      </c>
      <c r="O101" s="100" t="str">
        <f>IF($D101=0,"  ",(IF(Shrnutí!$E$5&gt;0,SUMIFS(O$11:O$92,$C$11:$C$92,Shrnutí!$E$5,$E$11:$E$92,$E101),IF(Shrnutí!$F$5&gt;0,SUMIFS(O$11:O$92,$V$11:$V$92,Shrnutí!$F$5,$E$11:$E$92,$E101),SUMIFS(O$11:O$92,$F$11:$F$92,"&gt;0",$E$11:$E$92,$E101))))/$D101-(SUMIFS(O$11:O$92,$F$11:$F$92,"&lt;"&amp;Shrnutí!$G$5,$E$11:$E$92,$E101)+SUMIFS(O$11:O$92,$F$11:$F$92,"&gt;"&amp;Shrnutí!$H$5,$E$11:$E$92,$E101)))</f>
        <v xml:space="preserve">  </v>
      </c>
      <c r="P101" s="100" t="str">
        <f>IF($D101=0,"  ",(IF(Shrnutí!$E$5&gt;0,SUMIFS(P$11:P$92,$C$11:$C$92,Shrnutí!$E$5,$E$11:$E$92,$E101),IF(Shrnutí!$F$5&gt;0,SUMIFS(P$11:P$92,$V$11:$V$92,Shrnutí!$F$5,$E$11:$E$92,$E101),SUMIFS(P$11:P$92,$F$11:$F$92,"&gt;0",$E$11:$E$92,$E101))))/$D101-(SUMIFS(P$11:P$92,$F$11:$F$92,"&lt;"&amp;Shrnutí!$G$5,$E$11:$E$92,$E101)+SUMIFS(P$11:P$92,$F$11:$F$92,"&gt;"&amp;Shrnutí!$H$5,$E$11:$E$92,$E101)))</f>
        <v xml:space="preserve">  </v>
      </c>
      <c r="Q101" s="100"/>
      <c r="R101" s="100" t="str">
        <f>IF($D101=0,"  ",(IF(Shrnutí!$E$5&gt;0,SUMIFS(R$11:R$92,$C$11:$C$92,Shrnutí!$E$5,$E$11:$E$92,$E101),IF(Shrnutí!$F$5&gt;0,SUMIFS(R$11:R$92,$V$11:$V$92,Shrnutí!$F$5,$E$11:$E$92,$E101),SUMIFS(R$11:R$92,$F$11:$F$92,"&gt;0",$E$11:$E$92,$E101))))/$D101-(SUMIFS(R$11:R$92,$F$11:$F$92,"&lt;"&amp;Shrnutí!$G$5,$E$11:$E$92,$E101)+SUMIFS(R$11:R$92,$F$11:$F$92,"&gt;"&amp;Shrnutí!$H$5,$E$11:$E$92,$E101)))</f>
        <v xml:space="preserve">  </v>
      </c>
      <c r="S101" s="100" t="str">
        <f>IF($D101=0,"  ",(IF(Shrnutí!$E$5&gt;0,SUMIFS(S$11:S$92,$C$11:$C$92,Shrnutí!$E$5,$E$11:$E$92,$E101),IF(Shrnutí!$F$5&gt;0,SUMIFS(S$11:S$92,$V$11:$V$92,Shrnutí!$F$5,$E$11:$E$92,$E101),SUMIFS(S$11:S$92,$F$11:$F$92,"&gt;0",$E$11:$E$92,$E101))))/$D101-(SUMIFS(S$11:S$92,$F$11:$F$92,"&lt;"&amp;Shrnutí!$G$5,$E$11:$E$92,$E101)+SUMIFS(S$11:S$92,$F$11:$F$92,"&gt;"&amp;Shrnutí!$H$5,$E$11:$E$92,$E101)))</f>
        <v xml:space="preserve">  </v>
      </c>
      <c r="T101" s="100" t="str">
        <f>IF($D101=0,"  ",(IF(Shrnutí!$E$5&gt;0,SUMIFS(T$11:T$92,$C$11:$C$92,Shrnutí!$E$5,$E$11:$E$92,$E101),IF(Shrnutí!$F$5&gt;0,SUMIFS(T$11:T$92,$V$11:$V$92,Shrnutí!$F$5,$E$11:$E$92,$E101),SUMIFS(T$11:T$92,$F$11:$F$92,"&gt;0",$E$11:$E$92,$E101))))/$D101-(SUMIFS(T$11:T$92,$F$11:$F$92,"&lt;"&amp;Shrnutí!$G$5,$E$11:$E$92,$E101)+SUMIFS(T$11:T$92,$F$11:$F$92,"&gt;"&amp;Shrnutí!$H$5,$E$11:$E$92,$E101)))</f>
        <v xml:space="preserve">  </v>
      </c>
      <c r="U101" s="100"/>
      <c r="V101" s="151">
        <v>7.5</v>
      </c>
      <c r="W101" s="59" t="str">
        <f t="shared" si="27"/>
        <v xml:space="preserve"> </v>
      </c>
      <c r="X101" s="148">
        <f t="shared" si="26"/>
        <v>0.66666666666666663</v>
      </c>
    </row>
    <row r="102" spans="1:24">
      <c r="A102" s="103">
        <v>7</v>
      </c>
      <c r="B102" s="12"/>
      <c r="C102" s="12"/>
      <c r="D102" s="12">
        <f>IF(Shrnutí!$E$5&gt;0,COUNTIFS($E$11:$E$92,$E102,$C$11:$C$92,Shrnutí!$E$5,$F$11:$F$92,"&gt;"&amp;0),IF(Shrnutí!$F$5&gt;0,COUNTIFS($E$11:$E$92,$E102,$V$11:$V$92,Shrnutí!$F$5,$F$11:$F$92,"&gt;"&amp;0),COUNTIFS($E$11:$E$92,E102,$F$11:$F$92,"&gt;"&amp;0)-(COUNTIFS($E$11:$E$92,$E102,$D$11:$D$92,"&lt;"&amp;Shrnutí!$G$5,$F$11:$F$92,"&gt;"&amp;0)+COUNTIFS($E$11:$E$92,$E102,$D$11:$D$92,"&gt;"&amp;Shrnutí!$H$5,$F$11:$F$92,"&gt;"&amp;0))))</f>
        <v>0</v>
      </c>
      <c r="E102" s="12"/>
      <c r="F102" s="12"/>
      <c r="G102" s="100"/>
      <c r="H102" s="100"/>
      <c r="I102" s="100"/>
      <c r="J102" s="100"/>
      <c r="K102" s="100" t="str">
        <f>IF($D102=0,"  ",(IF(Shrnutí!$E$5&gt;0,SUMIFS(K$11:K$92,$C$11:$C$92,Shrnutí!$E$5,$E$11:$E$92,$E102),IF(Shrnutí!$F$5&gt;0,SUMIFS(K$11:K$92,$V$11:$V$92,Shrnutí!$F$5,$E$11:$E$92,$E102),SUMIFS(K$11:K$92,$F$11:$F$92,"&gt;0",$E$11:$E$92,$E102))))/$D102-(SUMIFS(K$11:K$92,$F$11:$F$92,"&lt;"&amp;Shrnutí!$G$5,$E$11:$E$92,$E102)+SUMIFS(K$11:K$92,$F$11:$F$92,"&gt;"&amp;Shrnutí!$H$5,$E$11:$E$92,$E102)))</f>
        <v xml:space="preserve">  </v>
      </c>
      <c r="L102" s="100" t="str">
        <f>IF($D102=0,"  ",(IF(Shrnutí!$E$5&gt;0,SUMIFS(L$11:L$92,$C$11:$C$92,Shrnutí!$E$5,$E$11:$E$92,$E102),IF(Shrnutí!$F$5&gt;0,SUMIFS(L$11:L$92,$V$11:$V$92,Shrnutí!$F$5,$E$11:$E$92,$E102),SUMIFS(L$11:L$92,$F$11:$F$92,"&gt;0",$E$11:$E$92,$E102))))/$D102-(SUMIFS(L$11:L$92,$F$11:$F$92,"&lt;"&amp;Shrnutí!$G$5,$E$11:$E$92,$E102)+SUMIFS(L$11:L$92,$F$11:$F$92,"&gt;"&amp;Shrnutí!$H$5,$E$11:$E$92,$E102)))</f>
        <v xml:space="preserve">  </v>
      </c>
      <c r="M102" s="100" t="str">
        <f>IF($D102=0,"  ",(IF(Shrnutí!$E$5&gt;0,SUMIFS(M$11:M$92,$C$11:$C$92,Shrnutí!$E$5,$E$11:$E$92,$E102),IF(Shrnutí!$F$5&gt;0,SUMIFS(M$11:M$92,$V$11:$V$92,Shrnutí!$F$5,$E$11:$E$92,$E102),SUMIFS(M$11:M$92,$F$11:$F$92,"&gt;0",$E$11:$E$92,$E102))))/$D102-(SUMIFS(M$11:M$92,$F$11:$F$92,"&lt;"&amp;Shrnutí!$G$5,$E$11:$E$92,$E102)+SUMIFS(M$11:M$92,$F$11:$F$92,"&gt;"&amp;Shrnutí!$H$5,$E$11:$E$92,$E102)))</f>
        <v xml:space="preserve">  </v>
      </c>
      <c r="N102" s="100" t="str">
        <f>IF($D102=0,"  ",(IF(Shrnutí!$E$5&gt;0,SUMIFS(N$11:N$92,$C$11:$C$92,Shrnutí!$E$5,$E$11:$E$92,$E102),IF(Shrnutí!$F$5&gt;0,SUMIFS(N$11:N$92,$V$11:$V$92,Shrnutí!$F$5,$E$11:$E$92,$E102),SUMIFS(N$11:N$92,$F$11:$F$92,"&gt;0",$E$11:$E$92,$E102))))/$D102-(SUMIFS(N$11:N$92,$F$11:$F$92,"&lt;"&amp;Shrnutí!$G$5,$E$11:$E$92,$E102)+SUMIFS(N$11:N$92,$F$11:$F$92,"&gt;"&amp;Shrnutí!$H$5,$E$11:$E$92,$E102)))</f>
        <v xml:space="preserve">  </v>
      </c>
      <c r="O102" s="100" t="str">
        <f>IF($D102=0,"  ",(IF(Shrnutí!$E$5&gt;0,SUMIFS(O$11:O$92,$C$11:$C$92,Shrnutí!$E$5,$E$11:$E$92,$E102),IF(Shrnutí!$F$5&gt;0,SUMIFS(O$11:O$92,$V$11:$V$92,Shrnutí!$F$5,$E$11:$E$92,$E102),SUMIFS(O$11:O$92,$F$11:$F$92,"&gt;0",$E$11:$E$92,$E102))))/$D102-(SUMIFS(O$11:O$92,$F$11:$F$92,"&lt;"&amp;Shrnutí!$G$5,$E$11:$E$92,$E102)+SUMIFS(O$11:O$92,$F$11:$F$92,"&gt;"&amp;Shrnutí!$H$5,$E$11:$E$92,$E102)))</f>
        <v xml:space="preserve">  </v>
      </c>
      <c r="P102" s="100" t="str">
        <f>IF($D102=0,"  ",(IF(Shrnutí!$E$5&gt;0,SUMIFS(P$11:P$92,$C$11:$C$92,Shrnutí!$E$5,$E$11:$E$92,$E102),IF(Shrnutí!$F$5&gt;0,SUMIFS(P$11:P$92,$V$11:$V$92,Shrnutí!$F$5,$E$11:$E$92,$E102),SUMIFS(P$11:P$92,$F$11:$F$92,"&gt;0",$E$11:$E$92,$E102))))/$D102-(SUMIFS(P$11:P$92,$F$11:$F$92,"&lt;"&amp;Shrnutí!$G$5,$E$11:$E$92,$E102)+SUMIFS(P$11:P$92,$F$11:$F$92,"&gt;"&amp;Shrnutí!$H$5,$E$11:$E$92,$E102)))</f>
        <v xml:space="preserve">  </v>
      </c>
      <c r="Q102" s="100"/>
      <c r="R102" s="100" t="str">
        <f>IF($D102=0,"  ",(IF(Shrnutí!$E$5&gt;0,SUMIFS(R$11:R$92,$C$11:$C$92,Shrnutí!$E$5,$E$11:$E$92,$E102),IF(Shrnutí!$F$5&gt;0,SUMIFS(R$11:R$92,$V$11:$V$92,Shrnutí!$F$5,$E$11:$E$92,$E102),SUMIFS(R$11:R$92,$F$11:$F$92,"&gt;0",$E$11:$E$92,$E102))))/$D102-(SUMIFS(R$11:R$92,$F$11:$F$92,"&lt;"&amp;Shrnutí!$G$5,$E$11:$E$92,$E102)+SUMIFS(R$11:R$92,$F$11:$F$92,"&gt;"&amp;Shrnutí!$H$5,$E$11:$E$92,$E102)))</f>
        <v xml:space="preserve">  </v>
      </c>
      <c r="S102" s="100" t="str">
        <f>IF($D102=0,"  ",(IF(Shrnutí!$E$5&gt;0,SUMIFS(S$11:S$92,$C$11:$C$92,Shrnutí!$E$5,$E$11:$E$92,$E102),IF(Shrnutí!$F$5&gt;0,SUMIFS(S$11:S$92,$V$11:$V$92,Shrnutí!$F$5,$E$11:$E$92,$E102),SUMIFS(S$11:S$92,$F$11:$F$92,"&gt;0",$E$11:$E$92,$E102))))/$D102-(SUMIFS(S$11:S$92,$F$11:$F$92,"&lt;"&amp;Shrnutí!$G$5,$E$11:$E$92,$E102)+SUMIFS(S$11:S$92,$F$11:$F$92,"&gt;"&amp;Shrnutí!$H$5,$E$11:$E$92,$E102)))</f>
        <v xml:space="preserve">  </v>
      </c>
      <c r="T102" s="100" t="str">
        <f>IF($D102=0,"  ",(IF(Shrnutí!$E$5&gt;0,SUMIFS(T$11:T$92,$C$11:$C$92,Shrnutí!$E$5,$E$11:$E$92,$E102),IF(Shrnutí!$F$5&gt;0,SUMIFS(T$11:T$92,$V$11:$V$92,Shrnutí!$F$5,$E$11:$E$92,$E102),SUMIFS(T$11:T$92,$F$11:$F$92,"&gt;0",$E$11:$E$92,$E102))))/$D102-(SUMIFS(T$11:T$92,$F$11:$F$92,"&lt;"&amp;Shrnutí!$G$5,$E$11:$E$92,$E102)+SUMIFS(T$11:T$92,$F$11:$F$92,"&gt;"&amp;Shrnutí!$H$5,$E$11:$E$92,$E102)))</f>
        <v xml:space="preserve">  </v>
      </c>
      <c r="U102" s="100"/>
      <c r="V102" s="151">
        <v>7.5</v>
      </c>
      <c r="W102" s="59" t="str">
        <f t="shared" si="27"/>
        <v xml:space="preserve"> </v>
      </c>
      <c r="X102" s="148">
        <f t="shared" si="26"/>
        <v>0.66666666666666663</v>
      </c>
    </row>
    <row r="103" spans="1:24">
      <c r="A103" s="103">
        <v>8</v>
      </c>
      <c r="B103" s="12"/>
      <c r="C103" s="12"/>
      <c r="D103" s="12">
        <f>IF(Shrnutí!$E$5&gt;0,COUNTIFS($E$11:$E$92,$E103,$C$11:$C$92,Shrnutí!$E$5,$F$11:$F$92,"&gt;"&amp;0),IF(Shrnutí!$F$5&gt;0,COUNTIFS($E$11:$E$92,$E103,$V$11:$V$92,Shrnutí!$F$5,$F$11:$F$92,"&gt;"&amp;0),COUNTIFS($E$11:$E$92,E103,$F$11:$F$92,"&gt;"&amp;0)-(COUNTIFS($E$11:$E$92,$E103,$D$11:$D$92,"&lt;"&amp;Shrnutí!$G$5,$F$11:$F$92,"&gt;"&amp;0)+COUNTIFS($E$11:$E$92,$E103,$D$11:$D$92,"&gt;"&amp;Shrnutí!$H$5,$F$11:$F$92,"&gt;"&amp;0))))</f>
        <v>0</v>
      </c>
      <c r="E103" s="12"/>
      <c r="F103" s="12"/>
      <c r="G103" s="100"/>
      <c r="H103" s="100"/>
      <c r="I103" s="100"/>
      <c r="J103" s="100"/>
      <c r="K103" s="100" t="str">
        <f>IF($D103=0,"  ",(IF(Shrnutí!$E$5&gt;0,SUMIFS(K$11:K$92,$C$11:$C$92,Shrnutí!$E$5,$E$11:$E$92,$E103),IF(Shrnutí!$F$5&gt;0,SUMIFS(K$11:K$92,$V$11:$V$92,Shrnutí!$F$5,$E$11:$E$92,$E103),SUMIFS(K$11:K$92,$F$11:$F$92,"&gt;0",$E$11:$E$92,$E103))))/$D103-(SUMIFS(K$11:K$92,$F$11:$F$92,"&lt;"&amp;Shrnutí!$G$5,$E$11:$E$92,$E103)+SUMIFS(K$11:K$92,$F$11:$F$92,"&gt;"&amp;Shrnutí!$H$5,$E$11:$E$92,$E103)))</f>
        <v xml:space="preserve">  </v>
      </c>
      <c r="L103" s="100" t="str">
        <f>IF($D103=0,"  ",(IF(Shrnutí!$E$5&gt;0,SUMIFS(L$11:L$92,$C$11:$C$92,Shrnutí!$E$5,$E$11:$E$92,$E103),IF(Shrnutí!$F$5&gt;0,SUMIFS(L$11:L$92,$V$11:$V$92,Shrnutí!$F$5,$E$11:$E$92,$E103),SUMIFS(L$11:L$92,$F$11:$F$92,"&gt;0",$E$11:$E$92,$E103))))/$D103-(SUMIFS(L$11:L$92,$F$11:$F$92,"&lt;"&amp;Shrnutí!$G$5,$E$11:$E$92,$E103)+SUMIFS(L$11:L$92,$F$11:$F$92,"&gt;"&amp;Shrnutí!$H$5,$E$11:$E$92,$E103)))</f>
        <v xml:space="preserve">  </v>
      </c>
      <c r="M103" s="100" t="str">
        <f>IF($D103=0,"  ",(IF(Shrnutí!$E$5&gt;0,SUMIFS(M$11:M$92,$C$11:$C$92,Shrnutí!$E$5,$E$11:$E$92,$E103),IF(Shrnutí!$F$5&gt;0,SUMIFS(M$11:M$92,$V$11:$V$92,Shrnutí!$F$5,$E$11:$E$92,$E103),SUMIFS(M$11:M$92,$F$11:$F$92,"&gt;0",$E$11:$E$92,$E103))))/$D103-(SUMIFS(M$11:M$92,$F$11:$F$92,"&lt;"&amp;Shrnutí!$G$5,$E$11:$E$92,$E103)+SUMIFS(M$11:M$92,$F$11:$F$92,"&gt;"&amp;Shrnutí!$H$5,$E$11:$E$92,$E103)))</f>
        <v xml:space="preserve">  </v>
      </c>
      <c r="N103" s="100" t="str">
        <f>IF($D103=0,"  ",(IF(Shrnutí!$E$5&gt;0,SUMIFS(N$11:N$92,$C$11:$C$92,Shrnutí!$E$5,$E$11:$E$92,$E103),IF(Shrnutí!$F$5&gt;0,SUMIFS(N$11:N$92,$V$11:$V$92,Shrnutí!$F$5,$E$11:$E$92,$E103),SUMIFS(N$11:N$92,$F$11:$F$92,"&gt;0",$E$11:$E$92,$E103))))/$D103-(SUMIFS(N$11:N$92,$F$11:$F$92,"&lt;"&amp;Shrnutí!$G$5,$E$11:$E$92,$E103)+SUMIFS(N$11:N$92,$F$11:$F$92,"&gt;"&amp;Shrnutí!$H$5,$E$11:$E$92,$E103)))</f>
        <v xml:space="preserve">  </v>
      </c>
      <c r="O103" s="100" t="str">
        <f>IF($D103=0,"  ",(IF(Shrnutí!$E$5&gt;0,SUMIFS(O$11:O$92,$C$11:$C$92,Shrnutí!$E$5,$E$11:$E$92,$E103),IF(Shrnutí!$F$5&gt;0,SUMIFS(O$11:O$92,$V$11:$V$92,Shrnutí!$F$5,$E$11:$E$92,$E103),SUMIFS(O$11:O$92,$F$11:$F$92,"&gt;0",$E$11:$E$92,$E103))))/$D103-(SUMIFS(O$11:O$92,$F$11:$F$92,"&lt;"&amp;Shrnutí!$G$5,$E$11:$E$92,$E103)+SUMIFS(O$11:O$92,$F$11:$F$92,"&gt;"&amp;Shrnutí!$H$5,$E$11:$E$92,$E103)))</f>
        <v xml:space="preserve">  </v>
      </c>
      <c r="P103" s="100" t="str">
        <f>IF($D103=0,"  ",(IF(Shrnutí!$E$5&gt;0,SUMIFS(P$11:P$92,$C$11:$C$92,Shrnutí!$E$5,$E$11:$E$92,$E103),IF(Shrnutí!$F$5&gt;0,SUMIFS(P$11:P$92,$V$11:$V$92,Shrnutí!$F$5,$E$11:$E$92,$E103),SUMIFS(P$11:P$92,$F$11:$F$92,"&gt;0",$E$11:$E$92,$E103))))/$D103-(SUMIFS(P$11:P$92,$F$11:$F$92,"&lt;"&amp;Shrnutí!$G$5,$E$11:$E$92,$E103)+SUMIFS(P$11:P$92,$F$11:$F$92,"&gt;"&amp;Shrnutí!$H$5,$E$11:$E$92,$E103)))</f>
        <v xml:space="preserve">  </v>
      </c>
      <c r="Q103" s="100"/>
      <c r="R103" s="100" t="str">
        <f>IF($D103=0,"  ",(IF(Shrnutí!$E$5&gt;0,SUMIFS(R$11:R$92,$C$11:$C$92,Shrnutí!$E$5,$E$11:$E$92,$E103),IF(Shrnutí!$F$5&gt;0,SUMIFS(R$11:R$92,$V$11:$V$92,Shrnutí!$F$5,$E$11:$E$92,$E103),SUMIFS(R$11:R$92,$F$11:$F$92,"&gt;0",$E$11:$E$92,$E103))))/$D103-(SUMIFS(R$11:R$92,$F$11:$F$92,"&lt;"&amp;Shrnutí!$G$5,$E$11:$E$92,$E103)+SUMIFS(R$11:R$92,$F$11:$F$92,"&gt;"&amp;Shrnutí!$H$5,$E$11:$E$92,$E103)))</f>
        <v xml:space="preserve">  </v>
      </c>
      <c r="S103" s="100" t="str">
        <f>IF($D103=0,"  ",(IF(Shrnutí!$E$5&gt;0,SUMIFS(S$11:S$92,$C$11:$C$92,Shrnutí!$E$5,$E$11:$E$92,$E103),IF(Shrnutí!$F$5&gt;0,SUMIFS(S$11:S$92,$V$11:$V$92,Shrnutí!$F$5,$E$11:$E$92,$E103),SUMIFS(S$11:S$92,$F$11:$F$92,"&gt;0",$E$11:$E$92,$E103))))/$D103-(SUMIFS(S$11:S$92,$F$11:$F$92,"&lt;"&amp;Shrnutí!$G$5,$E$11:$E$92,$E103)+SUMIFS(S$11:S$92,$F$11:$F$92,"&gt;"&amp;Shrnutí!$H$5,$E$11:$E$92,$E103)))</f>
        <v xml:space="preserve">  </v>
      </c>
      <c r="T103" s="100" t="str">
        <f>IF($D103=0,"  ",(IF(Shrnutí!$E$5&gt;0,SUMIFS(T$11:T$92,$C$11:$C$92,Shrnutí!$E$5,$E$11:$E$92,$E103),IF(Shrnutí!$F$5&gt;0,SUMIFS(T$11:T$92,$V$11:$V$92,Shrnutí!$F$5,$E$11:$E$92,$E103),SUMIFS(T$11:T$92,$F$11:$F$92,"&gt;0",$E$11:$E$92,$E103))))/$D103-(SUMIFS(T$11:T$92,$F$11:$F$92,"&lt;"&amp;Shrnutí!$G$5,$E$11:$E$92,$E103)+SUMIFS(T$11:T$92,$F$11:$F$92,"&gt;"&amp;Shrnutí!$H$5,$E$11:$E$92,$E103)))</f>
        <v xml:space="preserve">  </v>
      </c>
      <c r="U103" s="100"/>
      <c r="V103" s="151">
        <v>7.5</v>
      </c>
      <c r="W103" s="59" t="str">
        <f t="shared" si="27"/>
        <v xml:space="preserve"> </v>
      </c>
      <c r="X103" s="148">
        <f t="shared" si="26"/>
        <v>0.66666666666666663</v>
      </c>
    </row>
    <row r="104" spans="1:24">
      <c r="A104" s="103">
        <v>9</v>
      </c>
      <c r="B104" s="12"/>
      <c r="C104" s="12"/>
      <c r="D104" s="12">
        <f>IF(Shrnutí!$E$5&gt;0,COUNTIFS($E$11:$E$92,$E104,$C$11:$C$92,Shrnutí!$E$5,$F$11:$F$92,"&gt;"&amp;0),IF(Shrnutí!$F$5&gt;0,COUNTIFS($E$11:$E$92,$E104,$V$11:$V$92,Shrnutí!$F$5,$F$11:$F$92,"&gt;"&amp;0),COUNTIFS($E$11:$E$92,E104,$F$11:$F$92,"&gt;"&amp;0)-(COUNTIFS($E$11:$E$92,$E104,$D$11:$D$92,"&lt;"&amp;Shrnutí!$G$5,$F$11:$F$92,"&gt;"&amp;0)+COUNTIFS($E$11:$E$92,$E104,$D$11:$D$92,"&gt;"&amp;Shrnutí!$H$5,$F$11:$F$92,"&gt;"&amp;0))))</f>
        <v>0</v>
      </c>
      <c r="E104" s="12"/>
      <c r="F104" s="12"/>
      <c r="G104" s="100"/>
      <c r="H104" s="100"/>
      <c r="I104" s="100"/>
      <c r="J104" s="100"/>
      <c r="K104" s="100" t="str">
        <f>IF($D104=0,"  ",(IF(Shrnutí!$E$5&gt;0,SUMIFS(K$11:K$92,$C$11:$C$92,Shrnutí!$E$5,$E$11:$E$92,$E104),IF(Shrnutí!$F$5&gt;0,SUMIFS(K$11:K$92,$V$11:$V$92,Shrnutí!$F$5,$E$11:$E$92,$E104),SUMIFS(K$11:K$92,$F$11:$F$92,"&gt;0",$E$11:$E$92,$E104))))/$D104-(SUMIFS(K$11:K$92,$F$11:$F$92,"&lt;"&amp;Shrnutí!$G$5,$E$11:$E$92,$E104)+SUMIFS(K$11:K$92,$F$11:$F$92,"&gt;"&amp;Shrnutí!$H$5,$E$11:$E$92,$E104)))</f>
        <v xml:space="preserve">  </v>
      </c>
      <c r="L104" s="100" t="str">
        <f>IF($D104=0,"  ",(IF(Shrnutí!$E$5&gt;0,SUMIFS(L$11:L$92,$C$11:$C$92,Shrnutí!$E$5,$E$11:$E$92,$E104),IF(Shrnutí!$F$5&gt;0,SUMIFS(L$11:L$92,$V$11:$V$92,Shrnutí!$F$5,$E$11:$E$92,$E104),SUMIFS(L$11:L$92,$F$11:$F$92,"&gt;0",$E$11:$E$92,$E104))))/$D104-(SUMIFS(L$11:L$92,$F$11:$F$92,"&lt;"&amp;Shrnutí!$G$5,$E$11:$E$92,$E104)+SUMIFS(L$11:L$92,$F$11:$F$92,"&gt;"&amp;Shrnutí!$H$5,$E$11:$E$92,$E104)))</f>
        <v xml:space="preserve">  </v>
      </c>
      <c r="M104" s="100" t="str">
        <f>IF($D104=0,"  ",(IF(Shrnutí!$E$5&gt;0,SUMIFS(M$11:M$92,$C$11:$C$92,Shrnutí!$E$5,$E$11:$E$92,$E104),IF(Shrnutí!$F$5&gt;0,SUMIFS(M$11:M$92,$V$11:$V$92,Shrnutí!$F$5,$E$11:$E$92,$E104),SUMIFS(M$11:M$92,$F$11:$F$92,"&gt;0",$E$11:$E$92,$E104))))/$D104-(SUMIFS(M$11:M$92,$F$11:$F$92,"&lt;"&amp;Shrnutí!$G$5,$E$11:$E$92,$E104)+SUMIFS(M$11:M$92,$F$11:$F$92,"&gt;"&amp;Shrnutí!$H$5,$E$11:$E$92,$E104)))</f>
        <v xml:space="preserve">  </v>
      </c>
      <c r="N104" s="100" t="str">
        <f>IF($D104=0,"  ",(IF(Shrnutí!$E$5&gt;0,SUMIFS(N$11:N$92,$C$11:$C$92,Shrnutí!$E$5,$E$11:$E$92,$E104),IF(Shrnutí!$F$5&gt;0,SUMIFS(N$11:N$92,$V$11:$V$92,Shrnutí!$F$5,$E$11:$E$92,$E104),SUMIFS(N$11:N$92,$F$11:$F$92,"&gt;0",$E$11:$E$92,$E104))))/$D104-(SUMIFS(N$11:N$92,$F$11:$F$92,"&lt;"&amp;Shrnutí!$G$5,$E$11:$E$92,$E104)+SUMIFS(N$11:N$92,$F$11:$F$92,"&gt;"&amp;Shrnutí!$H$5,$E$11:$E$92,$E104)))</f>
        <v xml:space="preserve">  </v>
      </c>
      <c r="O104" s="100" t="str">
        <f>IF($D104=0,"  ",(IF(Shrnutí!$E$5&gt;0,SUMIFS(O$11:O$92,$C$11:$C$92,Shrnutí!$E$5,$E$11:$E$92,$E104),IF(Shrnutí!$F$5&gt;0,SUMIFS(O$11:O$92,$V$11:$V$92,Shrnutí!$F$5,$E$11:$E$92,$E104),SUMIFS(O$11:O$92,$F$11:$F$92,"&gt;0",$E$11:$E$92,$E104))))/$D104-(SUMIFS(O$11:O$92,$F$11:$F$92,"&lt;"&amp;Shrnutí!$G$5,$E$11:$E$92,$E104)+SUMIFS(O$11:O$92,$F$11:$F$92,"&gt;"&amp;Shrnutí!$H$5,$E$11:$E$92,$E104)))</f>
        <v xml:space="preserve">  </v>
      </c>
      <c r="P104" s="100" t="str">
        <f>IF($D104=0,"  ",(IF(Shrnutí!$E$5&gt;0,SUMIFS(P$11:P$92,$C$11:$C$92,Shrnutí!$E$5,$E$11:$E$92,$E104),IF(Shrnutí!$F$5&gt;0,SUMIFS(P$11:P$92,$V$11:$V$92,Shrnutí!$F$5,$E$11:$E$92,$E104),SUMIFS(P$11:P$92,$F$11:$F$92,"&gt;0",$E$11:$E$92,$E104))))/$D104-(SUMIFS(P$11:P$92,$F$11:$F$92,"&lt;"&amp;Shrnutí!$G$5,$E$11:$E$92,$E104)+SUMIFS(P$11:P$92,$F$11:$F$92,"&gt;"&amp;Shrnutí!$H$5,$E$11:$E$92,$E104)))</f>
        <v xml:space="preserve">  </v>
      </c>
      <c r="Q104" s="100"/>
      <c r="R104" s="100" t="str">
        <f>IF($D104=0,"  ",(IF(Shrnutí!$E$5&gt;0,SUMIFS(R$11:R$92,$C$11:$C$92,Shrnutí!$E$5,$E$11:$E$92,$E104),IF(Shrnutí!$F$5&gt;0,SUMIFS(R$11:R$92,$V$11:$V$92,Shrnutí!$F$5,$E$11:$E$92,$E104),SUMIFS(R$11:R$92,$F$11:$F$92,"&gt;0",$E$11:$E$92,$E104))))/$D104-(SUMIFS(R$11:R$92,$F$11:$F$92,"&lt;"&amp;Shrnutí!$G$5,$E$11:$E$92,$E104)+SUMIFS(R$11:R$92,$F$11:$F$92,"&gt;"&amp;Shrnutí!$H$5,$E$11:$E$92,$E104)))</f>
        <v xml:space="preserve">  </v>
      </c>
      <c r="S104" s="100" t="str">
        <f>IF($D104=0,"  ",(IF(Shrnutí!$E$5&gt;0,SUMIFS(S$11:S$92,$C$11:$C$92,Shrnutí!$E$5,$E$11:$E$92,$E104),IF(Shrnutí!$F$5&gt;0,SUMIFS(S$11:S$92,$V$11:$V$92,Shrnutí!$F$5,$E$11:$E$92,$E104),SUMIFS(S$11:S$92,$F$11:$F$92,"&gt;0",$E$11:$E$92,$E104))))/$D104-(SUMIFS(S$11:S$92,$F$11:$F$92,"&lt;"&amp;Shrnutí!$G$5,$E$11:$E$92,$E104)+SUMIFS(S$11:S$92,$F$11:$F$92,"&gt;"&amp;Shrnutí!$H$5,$E$11:$E$92,$E104)))</f>
        <v xml:space="preserve">  </v>
      </c>
      <c r="T104" s="100" t="str">
        <f>IF($D104=0,"  ",(IF(Shrnutí!$E$5&gt;0,SUMIFS(T$11:T$92,$C$11:$C$92,Shrnutí!$E$5,$E$11:$E$92,$E104),IF(Shrnutí!$F$5&gt;0,SUMIFS(T$11:T$92,$V$11:$V$92,Shrnutí!$F$5,$E$11:$E$92,$E104),SUMIFS(T$11:T$92,$F$11:$F$92,"&gt;0",$E$11:$E$92,$E104))))/$D104-(SUMIFS(T$11:T$92,$F$11:$F$92,"&lt;"&amp;Shrnutí!$G$5,$E$11:$E$92,$E104)+SUMIFS(T$11:T$92,$F$11:$F$92,"&gt;"&amp;Shrnutí!$H$5,$E$11:$E$92,$E104)))</f>
        <v xml:space="preserve">  </v>
      </c>
      <c r="U104" s="100"/>
      <c r="V104" s="151">
        <v>7.5</v>
      </c>
      <c r="W104" s="59" t="str">
        <f t="shared" si="27"/>
        <v xml:space="preserve"> </v>
      </c>
      <c r="X104" s="148">
        <f t="shared" si="26"/>
        <v>0.66666666666666663</v>
      </c>
    </row>
    <row r="105" spans="1:24">
      <c r="A105" s="103">
        <v>10</v>
      </c>
      <c r="B105" s="12"/>
      <c r="C105" s="12"/>
      <c r="D105" s="12">
        <f>IF(Shrnutí!$E$5&gt;0,COUNTIFS($E$11:$E$92,$E105,$C$11:$C$92,Shrnutí!$E$5,$F$11:$F$92,"&gt;"&amp;0),IF(Shrnutí!$F$5&gt;0,COUNTIFS($E$11:$E$92,$E105,$V$11:$V$92,Shrnutí!$F$5,$F$11:$F$92,"&gt;"&amp;0),COUNTIFS($E$11:$E$92,E105,$F$11:$F$92,"&gt;"&amp;0)-(COUNTIFS($E$11:$E$92,$E105,$D$11:$D$92,"&lt;"&amp;Shrnutí!$G$5,$F$11:$F$92,"&gt;"&amp;0)+COUNTIFS($E$11:$E$92,$E105,$D$11:$D$92,"&gt;"&amp;Shrnutí!$H$5,$F$11:$F$92,"&gt;"&amp;0))))</f>
        <v>0</v>
      </c>
      <c r="E105" s="12"/>
      <c r="F105" s="12"/>
      <c r="G105" s="100"/>
      <c r="H105" s="100"/>
      <c r="I105" s="100"/>
      <c r="J105" s="100"/>
      <c r="K105" s="100" t="str">
        <f>IF($D105=0,"  ",(IF(Shrnutí!$E$5&gt;0,SUMIFS(K$11:K$92,$C$11:$C$92,Shrnutí!$E$5,$E$11:$E$92,$E105),IF(Shrnutí!$F$5&gt;0,SUMIFS(K$11:K$92,$V$11:$V$92,Shrnutí!$F$5,$E$11:$E$92,$E105),SUMIFS(K$11:K$92,$F$11:$F$92,"&gt;0",$E$11:$E$92,$E105))))/$D105-(SUMIFS(K$11:K$92,$F$11:$F$92,"&lt;"&amp;Shrnutí!$G$5,$E$11:$E$92,$E105)+SUMIFS(K$11:K$92,$F$11:$F$92,"&gt;"&amp;Shrnutí!$H$5,$E$11:$E$92,$E105)))</f>
        <v xml:space="preserve">  </v>
      </c>
      <c r="L105" s="100" t="str">
        <f>IF($D105=0,"  ",(IF(Shrnutí!$E$5&gt;0,SUMIFS(L$11:L$92,$C$11:$C$92,Shrnutí!$E$5,$E$11:$E$92,$E105),IF(Shrnutí!$F$5&gt;0,SUMIFS(L$11:L$92,$V$11:$V$92,Shrnutí!$F$5,$E$11:$E$92,$E105),SUMIFS(L$11:L$92,$F$11:$F$92,"&gt;0",$E$11:$E$92,$E105))))/$D105-(SUMIFS(L$11:L$92,$F$11:$F$92,"&lt;"&amp;Shrnutí!$G$5,$E$11:$E$92,$E105)+SUMIFS(L$11:L$92,$F$11:$F$92,"&gt;"&amp;Shrnutí!$H$5,$E$11:$E$92,$E105)))</f>
        <v xml:space="preserve">  </v>
      </c>
      <c r="M105" s="100" t="str">
        <f>IF($D105=0,"  ",(IF(Shrnutí!$E$5&gt;0,SUMIFS(M$11:M$92,$C$11:$C$92,Shrnutí!$E$5,$E$11:$E$92,$E105),IF(Shrnutí!$F$5&gt;0,SUMIFS(M$11:M$92,$V$11:$V$92,Shrnutí!$F$5,$E$11:$E$92,$E105),SUMIFS(M$11:M$92,$F$11:$F$92,"&gt;0",$E$11:$E$92,$E105))))/$D105-(SUMIFS(M$11:M$92,$F$11:$F$92,"&lt;"&amp;Shrnutí!$G$5,$E$11:$E$92,$E105)+SUMIFS(M$11:M$92,$F$11:$F$92,"&gt;"&amp;Shrnutí!$H$5,$E$11:$E$92,$E105)))</f>
        <v xml:space="preserve">  </v>
      </c>
      <c r="N105" s="100" t="str">
        <f>IF($D105=0,"  ",(IF(Shrnutí!$E$5&gt;0,SUMIFS(N$11:N$92,$C$11:$C$92,Shrnutí!$E$5,$E$11:$E$92,$E105),IF(Shrnutí!$F$5&gt;0,SUMIFS(N$11:N$92,$V$11:$V$92,Shrnutí!$F$5,$E$11:$E$92,$E105),SUMIFS(N$11:N$92,$F$11:$F$92,"&gt;0",$E$11:$E$92,$E105))))/$D105-(SUMIFS(N$11:N$92,$F$11:$F$92,"&lt;"&amp;Shrnutí!$G$5,$E$11:$E$92,$E105)+SUMIFS(N$11:N$92,$F$11:$F$92,"&gt;"&amp;Shrnutí!$H$5,$E$11:$E$92,$E105)))</f>
        <v xml:space="preserve">  </v>
      </c>
      <c r="O105" s="100" t="str">
        <f>IF($D105=0,"  ",(IF(Shrnutí!$E$5&gt;0,SUMIFS(O$11:O$92,$C$11:$C$92,Shrnutí!$E$5,$E$11:$E$92,$E105),IF(Shrnutí!$F$5&gt;0,SUMIFS(O$11:O$92,$V$11:$V$92,Shrnutí!$F$5,$E$11:$E$92,$E105),SUMIFS(O$11:O$92,$F$11:$F$92,"&gt;0",$E$11:$E$92,$E105))))/$D105-(SUMIFS(O$11:O$92,$F$11:$F$92,"&lt;"&amp;Shrnutí!$G$5,$E$11:$E$92,$E105)+SUMIFS(O$11:O$92,$F$11:$F$92,"&gt;"&amp;Shrnutí!$H$5,$E$11:$E$92,$E105)))</f>
        <v xml:space="preserve">  </v>
      </c>
      <c r="P105" s="100" t="str">
        <f>IF($D105=0,"  ",(IF(Shrnutí!$E$5&gt;0,SUMIFS(P$11:P$92,$C$11:$C$92,Shrnutí!$E$5,$E$11:$E$92,$E105),IF(Shrnutí!$F$5&gt;0,SUMIFS(P$11:P$92,$V$11:$V$92,Shrnutí!$F$5,$E$11:$E$92,$E105),SUMIFS(P$11:P$92,$F$11:$F$92,"&gt;0",$E$11:$E$92,$E105))))/$D105-(SUMIFS(P$11:P$92,$F$11:$F$92,"&lt;"&amp;Shrnutí!$G$5,$E$11:$E$92,$E105)+SUMIFS(P$11:P$92,$F$11:$F$92,"&gt;"&amp;Shrnutí!$H$5,$E$11:$E$92,$E105)))</f>
        <v xml:space="preserve">  </v>
      </c>
      <c r="Q105" s="100"/>
      <c r="R105" s="100" t="str">
        <f>IF($D105=0,"  ",(IF(Shrnutí!$E$5&gt;0,SUMIFS(R$11:R$92,$C$11:$C$92,Shrnutí!$E$5,$E$11:$E$92,$E105),IF(Shrnutí!$F$5&gt;0,SUMIFS(R$11:R$92,$V$11:$V$92,Shrnutí!$F$5,$E$11:$E$92,$E105),SUMIFS(R$11:R$92,$F$11:$F$92,"&gt;0",$E$11:$E$92,$E105))))/$D105-(SUMIFS(R$11:R$92,$F$11:$F$92,"&lt;"&amp;Shrnutí!$G$5,$E$11:$E$92,$E105)+SUMIFS(R$11:R$92,$F$11:$F$92,"&gt;"&amp;Shrnutí!$H$5,$E$11:$E$92,$E105)))</f>
        <v xml:space="preserve">  </v>
      </c>
      <c r="S105" s="100" t="str">
        <f>IF($D105=0,"  ",(IF(Shrnutí!$E$5&gt;0,SUMIFS(S$11:S$92,$C$11:$C$92,Shrnutí!$E$5,$E$11:$E$92,$E105),IF(Shrnutí!$F$5&gt;0,SUMIFS(S$11:S$92,$V$11:$V$92,Shrnutí!$F$5,$E$11:$E$92,$E105),SUMIFS(S$11:S$92,$F$11:$F$92,"&gt;0",$E$11:$E$92,$E105))))/$D105-(SUMIFS(S$11:S$92,$F$11:$F$92,"&lt;"&amp;Shrnutí!$G$5,$E$11:$E$92,$E105)+SUMIFS(S$11:S$92,$F$11:$F$92,"&gt;"&amp;Shrnutí!$H$5,$E$11:$E$92,$E105)))</f>
        <v xml:space="preserve">  </v>
      </c>
      <c r="T105" s="100" t="str">
        <f>IF($D105=0,"  ",(IF(Shrnutí!$E$5&gt;0,SUMIFS(T$11:T$92,$C$11:$C$92,Shrnutí!$E$5,$E$11:$E$92,$E105),IF(Shrnutí!$F$5&gt;0,SUMIFS(T$11:T$92,$V$11:$V$92,Shrnutí!$F$5,$E$11:$E$92,$E105),SUMIFS(T$11:T$92,$F$11:$F$92,"&gt;0",$E$11:$E$92,$E105))))/$D105-(SUMIFS(T$11:T$92,$F$11:$F$92,"&lt;"&amp;Shrnutí!$G$5,$E$11:$E$92,$E105)+SUMIFS(T$11:T$92,$F$11:$F$92,"&gt;"&amp;Shrnutí!$H$5,$E$11:$E$92,$E105)))</f>
        <v xml:space="preserve">  </v>
      </c>
      <c r="U105" s="100"/>
      <c r="V105" s="151">
        <v>7.5</v>
      </c>
      <c r="W105" s="59" t="str">
        <f t="shared" si="27"/>
        <v xml:space="preserve"> </v>
      </c>
      <c r="X105" s="148">
        <f t="shared" si="26"/>
        <v>0.66666666666666663</v>
      </c>
    </row>
    <row r="106" spans="1:24">
      <c r="A106" s="103">
        <v>11</v>
      </c>
      <c r="B106" s="12"/>
      <c r="C106" s="12"/>
      <c r="D106" s="12">
        <f>IF(Shrnutí!$E$5&gt;0,COUNTIFS($E$11:$E$92,$E106,$C$11:$C$92,Shrnutí!$E$5,$F$11:$F$92,"&gt;"&amp;0),IF(Shrnutí!$F$5&gt;0,COUNTIFS($E$11:$E$92,$E106,$V$11:$V$92,Shrnutí!$F$5,$F$11:$F$92,"&gt;"&amp;0),COUNTIFS($E$11:$E$92,E106,$F$11:$F$92,"&gt;"&amp;0)-(COUNTIFS($E$11:$E$92,$E106,$D$11:$D$92,"&lt;"&amp;Shrnutí!$G$5,$F$11:$F$92,"&gt;"&amp;0)+COUNTIFS($E$11:$E$92,$E106,$D$11:$D$92,"&gt;"&amp;Shrnutí!$H$5,$F$11:$F$92,"&gt;"&amp;0))))</f>
        <v>0</v>
      </c>
      <c r="E106" s="12"/>
      <c r="F106" s="12"/>
      <c r="G106" s="100"/>
      <c r="H106" s="100"/>
      <c r="I106" s="100"/>
      <c r="J106" s="100"/>
      <c r="K106" s="100" t="str">
        <f>IF($D106=0,"  ",(IF(Shrnutí!$E$5&gt;0,SUMIFS(K$11:K$92,$C$11:$C$92,Shrnutí!$E$5,$E$11:$E$92,$E106),IF(Shrnutí!$F$5&gt;0,SUMIFS(K$11:K$92,$V$11:$V$92,Shrnutí!$F$5,$E$11:$E$92,$E106),SUMIFS(K$11:K$92,$F$11:$F$92,"&gt;0",$E$11:$E$92,$E106))))/$D106-(SUMIFS(K$11:K$92,$F$11:$F$92,"&lt;"&amp;Shrnutí!$G$5,$E$11:$E$92,$E106)+SUMIFS(K$11:K$92,$F$11:$F$92,"&gt;"&amp;Shrnutí!$H$5,$E$11:$E$92,$E106)))</f>
        <v xml:space="preserve">  </v>
      </c>
      <c r="L106" s="100" t="str">
        <f>IF($D106=0,"  ",(IF(Shrnutí!$E$5&gt;0,SUMIFS(L$11:L$92,$C$11:$C$92,Shrnutí!$E$5,$E$11:$E$92,$E106),IF(Shrnutí!$F$5&gt;0,SUMIFS(L$11:L$92,$V$11:$V$92,Shrnutí!$F$5,$E$11:$E$92,$E106),SUMIFS(L$11:L$92,$F$11:$F$92,"&gt;0",$E$11:$E$92,$E106))))/$D106-(SUMIFS(L$11:L$92,$F$11:$F$92,"&lt;"&amp;Shrnutí!$G$5,$E$11:$E$92,$E106)+SUMIFS(L$11:L$92,$F$11:$F$92,"&gt;"&amp;Shrnutí!$H$5,$E$11:$E$92,$E106)))</f>
        <v xml:space="preserve">  </v>
      </c>
      <c r="M106" s="100" t="str">
        <f>IF($D106=0,"  ",(IF(Shrnutí!$E$5&gt;0,SUMIFS(M$11:M$92,$C$11:$C$92,Shrnutí!$E$5,$E$11:$E$92,$E106),IF(Shrnutí!$F$5&gt;0,SUMIFS(M$11:M$92,$V$11:$V$92,Shrnutí!$F$5,$E$11:$E$92,$E106),SUMIFS(M$11:M$92,$F$11:$F$92,"&gt;0",$E$11:$E$92,$E106))))/$D106-(SUMIFS(M$11:M$92,$F$11:$F$92,"&lt;"&amp;Shrnutí!$G$5,$E$11:$E$92,$E106)+SUMIFS(M$11:M$92,$F$11:$F$92,"&gt;"&amp;Shrnutí!$H$5,$E$11:$E$92,$E106)))</f>
        <v xml:space="preserve">  </v>
      </c>
      <c r="N106" s="100" t="str">
        <f>IF($D106=0,"  ",(IF(Shrnutí!$E$5&gt;0,SUMIFS(N$11:N$92,$C$11:$C$92,Shrnutí!$E$5,$E$11:$E$92,$E106),IF(Shrnutí!$F$5&gt;0,SUMIFS(N$11:N$92,$V$11:$V$92,Shrnutí!$F$5,$E$11:$E$92,$E106),SUMIFS(N$11:N$92,$F$11:$F$92,"&gt;0",$E$11:$E$92,$E106))))/$D106-(SUMIFS(N$11:N$92,$F$11:$F$92,"&lt;"&amp;Shrnutí!$G$5,$E$11:$E$92,$E106)+SUMIFS(N$11:N$92,$F$11:$F$92,"&gt;"&amp;Shrnutí!$H$5,$E$11:$E$92,$E106)))</f>
        <v xml:space="preserve">  </v>
      </c>
      <c r="O106" s="100" t="str">
        <f>IF($D106=0,"  ",(IF(Shrnutí!$E$5&gt;0,SUMIFS(O$11:O$92,$C$11:$C$92,Shrnutí!$E$5,$E$11:$E$92,$E106),IF(Shrnutí!$F$5&gt;0,SUMIFS(O$11:O$92,$V$11:$V$92,Shrnutí!$F$5,$E$11:$E$92,$E106),SUMIFS(O$11:O$92,$F$11:$F$92,"&gt;0",$E$11:$E$92,$E106))))/$D106-(SUMIFS(O$11:O$92,$F$11:$F$92,"&lt;"&amp;Shrnutí!$G$5,$E$11:$E$92,$E106)+SUMIFS(O$11:O$92,$F$11:$F$92,"&gt;"&amp;Shrnutí!$H$5,$E$11:$E$92,$E106)))</f>
        <v xml:space="preserve">  </v>
      </c>
      <c r="P106" s="100" t="str">
        <f>IF($D106=0,"  ",(IF(Shrnutí!$E$5&gt;0,SUMIFS(P$11:P$92,$C$11:$C$92,Shrnutí!$E$5,$E$11:$E$92,$E106),IF(Shrnutí!$F$5&gt;0,SUMIFS(P$11:P$92,$V$11:$V$92,Shrnutí!$F$5,$E$11:$E$92,$E106),SUMIFS(P$11:P$92,$F$11:$F$92,"&gt;0",$E$11:$E$92,$E106))))/$D106-(SUMIFS(P$11:P$92,$F$11:$F$92,"&lt;"&amp;Shrnutí!$G$5,$E$11:$E$92,$E106)+SUMIFS(P$11:P$92,$F$11:$F$92,"&gt;"&amp;Shrnutí!$H$5,$E$11:$E$92,$E106)))</f>
        <v xml:space="preserve">  </v>
      </c>
      <c r="Q106" s="100"/>
      <c r="R106" s="100" t="str">
        <f>IF($D106=0,"  ",(IF(Shrnutí!$E$5&gt;0,SUMIFS(R$11:R$92,$C$11:$C$92,Shrnutí!$E$5,$E$11:$E$92,$E106),IF(Shrnutí!$F$5&gt;0,SUMIFS(R$11:R$92,$V$11:$V$92,Shrnutí!$F$5,$E$11:$E$92,$E106),SUMIFS(R$11:R$92,$F$11:$F$92,"&gt;0",$E$11:$E$92,$E106))))/$D106-(SUMIFS(R$11:R$92,$F$11:$F$92,"&lt;"&amp;Shrnutí!$G$5,$E$11:$E$92,$E106)+SUMIFS(R$11:R$92,$F$11:$F$92,"&gt;"&amp;Shrnutí!$H$5,$E$11:$E$92,$E106)))</f>
        <v xml:space="preserve">  </v>
      </c>
      <c r="S106" s="100" t="str">
        <f>IF($D106=0,"  ",(IF(Shrnutí!$E$5&gt;0,SUMIFS(S$11:S$92,$C$11:$C$92,Shrnutí!$E$5,$E$11:$E$92,$E106),IF(Shrnutí!$F$5&gt;0,SUMIFS(S$11:S$92,$V$11:$V$92,Shrnutí!$F$5,$E$11:$E$92,$E106),SUMIFS(S$11:S$92,$F$11:$F$92,"&gt;0",$E$11:$E$92,$E106))))/$D106-(SUMIFS(S$11:S$92,$F$11:$F$92,"&lt;"&amp;Shrnutí!$G$5,$E$11:$E$92,$E106)+SUMIFS(S$11:S$92,$F$11:$F$92,"&gt;"&amp;Shrnutí!$H$5,$E$11:$E$92,$E106)))</f>
        <v xml:space="preserve">  </v>
      </c>
      <c r="T106" s="100" t="str">
        <f>IF($D106=0,"  ",(IF(Shrnutí!$E$5&gt;0,SUMIFS(T$11:T$92,$C$11:$C$92,Shrnutí!$E$5,$E$11:$E$92,$E106),IF(Shrnutí!$F$5&gt;0,SUMIFS(T$11:T$92,$V$11:$V$92,Shrnutí!$F$5,$E$11:$E$92,$E106),SUMIFS(T$11:T$92,$F$11:$F$92,"&gt;0",$E$11:$E$92,$E106))))/$D106-(SUMIFS(T$11:T$92,$F$11:$F$92,"&lt;"&amp;Shrnutí!$G$5,$E$11:$E$92,$E106)+SUMIFS(T$11:T$92,$F$11:$F$92,"&gt;"&amp;Shrnutí!$H$5,$E$11:$E$92,$E106)))</f>
        <v xml:space="preserve">  </v>
      </c>
      <c r="U106" s="100"/>
      <c r="V106" s="151">
        <v>7.5</v>
      </c>
      <c r="W106" s="59" t="str">
        <f t="shared" si="27"/>
        <v xml:space="preserve"> </v>
      </c>
      <c r="X106" s="148">
        <f t="shared" si="26"/>
        <v>0.66666666666666663</v>
      </c>
    </row>
    <row r="107" spans="1:24">
      <c r="A107" s="103">
        <v>12</v>
      </c>
      <c r="B107" s="12"/>
      <c r="C107" s="12"/>
      <c r="D107" s="12">
        <f>IF(Shrnutí!$E$5&gt;0,COUNTIFS($E$11:$E$92,$E107,$C$11:$C$92,Shrnutí!$E$5,$F$11:$F$92,"&gt;"&amp;0),IF(Shrnutí!$F$5&gt;0,COUNTIFS($E$11:$E$92,$E107,$V$11:$V$92,Shrnutí!$F$5,$F$11:$F$92,"&gt;"&amp;0),COUNTIFS($E$11:$E$92,E107,$F$11:$F$92,"&gt;"&amp;0)-(COUNTIFS($E$11:$E$92,$E107,$D$11:$D$92,"&lt;"&amp;Shrnutí!$G$5,$F$11:$F$92,"&gt;"&amp;0)+COUNTIFS($E$11:$E$92,$E107,$D$11:$D$92,"&gt;"&amp;Shrnutí!$H$5,$F$11:$F$92,"&gt;"&amp;0))))</f>
        <v>0</v>
      </c>
      <c r="E107" s="12"/>
      <c r="F107" s="12"/>
      <c r="G107" s="100"/>
      <c r="H107" s="100"/>
      <c r="I107" s="100"/>
      <c r="J107" s="100"/>
      <c r="K107" s="100" t="str">
        <f>IF($D107=0,"  ",(IF(Shrnutí!$E$5&gt;0,SUMIFS(K$11:K$92,$C$11:$C$92,Shrnutí!$E$5,$E$11:$E$92,$E107),IF(Shrnutí!$F$5&gt;0,SUMIFS(K$11:K$92,$V$11:$V$92,Shrnutí!$F$5,$E$11:$E$92,$E107),SUMIFS(K$11:K$92,$F$11:$F$92,"&gt;0",$E$11:$E$92,$E107))))/$D107-(SUMIFS(K$11:K$92,$F$11:$F$92,"&lt;"&amp;Shrnutí!$G$5,$E$11:$E$92,$E107)+SUMIFS(K$11:K$92,$F$11:$F$92,"&gt;"&amp;Shrnutí!$H$5,$E$11:$E$92,$E107)))</f>
        <v xml:space="preserve">  </v>
      </c>
      <c r="L107" s="100" t="str">
        <f>IF($D107=0,"  ",(IF(Shrnutí!$E$5&gt;0,SUMIFS(L$11:L$92,$C$11:$C$92,Shrnutí!$E$5,$E$11:$E$92,$E107),IF(Shrnutí!$F$5&gt;0,SUMIFS(L$11:L$92,$V$11:$V$92,Shrnutí!$F$5,$E$11:$E$92,$E107),SUMIFS(L$11:L$92,$F$11:$F$92,"&gt;0",$E$11:$E$92,$E107))))/$D107-(SUMIFS(L$11:L$92,$F$11:$F$92,"&lt;"&amp;Shrnutí!$G$5,$E$11:$E$92,$E107)+SUMIFS(L$11:L$92,$F$11:$F$92,"&gt;"&amp;Shrnutí!$H$5,$E$11:$E$92,$E107)))</f>
        <v xml:space="preserve">  </v>
      </c>
      <c r="M107" s="100" t="str">
        <f>IF($D107=0,"  ",(IF(Shrnutí!$E$5&gt;0,SUMIFS(M$11:M$92,$C$11:$C$92,Shrnutí!$E$5,$E$11:$E$92,$E107),IF(Shrnutí!$F$5&gt;0,SUMIFS(M$11:M$92,$V$11:$V$92,Shrnutí!$F$5,$E$11:$E$92,$E107),SUMIFS(M$11:M$92,$F$11:$F$92,"&gt;0",$E$11:$E$92,$E107))))/$D107-(SUMIFS(M$11:M$92,$F$11:$F$92,"&lt;"&amp;Shrnutí!$G$5,$E$11:$E$92,$E107)+SUMIFS(M$11:M$92,$F$11:$F$92,"&gt;"&amp;Shrnutí!$H$5,$E$11:$E$92,$E107)))</f>
        <v xml:space="preserve">  </v>
      </c>
      <c r="N107" s="100" t="str">
        <f>IF($D107=0,"  ",(IF(Shrnutí!$E$5&gt;0,SUMIFS(N$11:N$92,$C$11:$C$92,Shrnutí!$E$5,$E$11:$E$92,$E107),IF(Shrnutí!$F$5&gt;0,SUMIFS(N$11:N$92,$V$11:$V$92,Shrnutí!$F$5,$E$11:$E$92,$E107),SUMIFS(N$11:N$92,$F$11:$F$92,"&gt;0",$E$11:$E$92,$E107))))/$D107-(SUMIFS(N$11:N$92,$F$11:$F$92,"&lt;"&amp;Shrnutí!$G$5,$E$11:$E$92,$E107)+SUMIFS(N$11:N$92,$F$11:$F$92,"&gt;"&amp;Shrnutí!$H$5,$E$11:$E$92,$E107)))</f>
        <v xml:space="preserve">  </v>
      </c>
      <c r="O107" s="100" t="str">
        <f>IF($D107=0,"  ",(IF(Shrnutí!$E$5&gt;0,SUMIFS(O$11:O$92,$C$11:$C$92,Shrnutí!$E$5,$E$11:$E$92,$E107),IF(Shrnutí!$F$5&gt;0,SUMIFS(O$11:O$92,$V$11:$V$92,Shrnutí!$F$5,$E$11:$E$92,$E107),SUMIFS(O$11:O$92,$F$11:$F$92,"&gt;0",$E$11:$E$92,$E107))))/$D107-(SUMIFS(O$11:O$92,$F$11:$F$92,"&lt;"&amp;Shrnutí!$G$5,$E$11:$E$92,$E107)+SUMIFS(O$11:O$92,$F$11:$F$92,"&gt;"&amp;Shrnutí!$H$5,$E$11:$E$92,$E107)))</f>
        <v xml:space="preserve">  </v>
      </c>
      <c r="P107" s="100" t="str">
        <f>IF($D107=0,"  ",(IF(Shrnutí!$E$5&gt;0,SUMIFS(P$11:P$92,$C$11:$C$92,Shrnutí!$E$5,$E$11:$E$92,$E107),IF(Shrnutí!$F$5&gt;0,SUMIFS(P$11:P$92,$V$11:$V$92,Shrnutí!$F$5,$E$11:$E$92,$E107),SUMIFS(P$11:P$92,$F$11:$F$92,"&gt;0",$E$11:$E$92,$E107))))/$D107-(SUMIFS(P$11:P$92,$F$11:$F$92,"&lt;"&amp;Shrnutí!$G$5,$E$11:$E$92,$E107)+SUMIFS(P$11:P$92,$F$11:$F$92,"&gt;"&amp;Shrnutí!$H$5,$E$11:$E$92,$E107)))</f>
        <v xml:space="preserve">  </v>
      </c>
      <c r="Q107" s="100"/>
      <c r="R107" s="100" t="str">
        <f>IF($D107=0,"  ",(IF(Shrnutí!$E$5&gt;0,SUMIFS(R$11:R$92,$C$11:$C$92,Shrnutí!$E$5,$E$11:$E$92,$E107),IF(Shrnutí!$F$5&gt;0,SUMIFS(R$11:R$92,$V$11:$V$92,Shrnutí!$F$5,$E$11:$E$92,$E107),SUMIFS(R$11:R$92,$F$11:$F$92,"&gt;0",$E$11:$E$92,$E107))))/$D107-(SUMIFS(R$11:R$92,$F$11:$F$92,"&lt;"&amp;Shrnutí!$G$5,$E$11:$E$92,$E107)+SUMIFS(R$11:R$92,$F$11:$F$92,"&gt;"&amp;Shrnutí!$H$5,$E$11:$E$92,$E107)))</f>
        <v xml:space="preserve">  </v>
      </c>
      <c r="S107" s="100" t="str">
        <f>IF($D107=0,"  ",(IF(Shrnutí!$E$5&gt;0,SUMIFS(S$11:S$92,$C$11:$C$92,Shrnutí!$E$5,$E$11:$E$92,$E107),IF(Shrnutí!$F$5&gt;0,SUMIFS(S$11:S$92,$V$11:$V$92,Shrnutí!$F$5,$E$11:$E$92,$E107),SUMIFS(S$11:S$92,$F$11:$F$92,"&gt;0",$E$11:$E$92,$E107))))/$D107-(SUMIFS(S$11:S$92,$F$11:$F$92,"&lt;"&amp;Shrnutí!$G$5,$E$11:$E$92,$E107)+SUMIFS(S$11:S$92,$F$11:$F$92,"&gt;"&amp;Shrnutí!$H$5,$E$11:$E$92,$E107)))</f>
        <v xml:space="preserve">  </v>
      </c>
      <c r="T107" s="100" t="str">
        <f>IF($D107=0,"  ",(IF(Shrnutí!$E$5&gt;0,SUMIFS(T$11:T$92,$C$11:$C$92,Shrnutí!$E$5,$E$11:$E$92,$E107),IF(Shrnutí!$F$5&gt;0,SUMIFS(T$11:T$92,$V$11:$V$92,Shrnutí!$F$5,$E$11:$E$92,$E107),SUMIFS(T$11:T$92,$F$11:$F$92,"&gt;0",$E$11:$E$92,$E107))))/$D107-(SUMIFS(T$11:T$92,$F$11:$F$92,"&lt;"&amp;Shrnutí!$G$5,$E$11:$E$92,$E107)+SUMIFS(T$11:T$92,$F$11:$F$92,"&gt;"&amp;Shrnutí!$H$5,$E$11:$E$92,$E107)))</f>
        <v xml:space="preserve">  </v>
      </c>
      <c r="U107" s="100"/>
      <c r="V107" s="151">
        <v>7.5</v>
      </c>
      <c r="W107" s="59" t="str">
        <f t="shared" si="27"/>
        <v xml:space="preserve"> </v>
      </c>
      <c r="X107" s="148">
        <f t="shared" si="26"/>
        <v>0.66666666666666663</v>
      </c>
    </row>
    <row r="108" spans="1:24">
      <c r="A108" s="103">
        <v>13</v>
      </c>
      <c r="B108" s="12"/>
      <c r="C108" s="12"/>
      <c r="D108" s="12">
        <f>IF(Shrnutí!$E$5&gt;0,COUNTIFS($E$11:$E$92,$E108,$C$11:$C$92,Shrnutí!$E$5,$F$11:$F$92,"&gt;"&amp;0),IF(Shrnutí!$F$5&gt;0,COUNTIFS($E$11:$E$92,$E108,$V$11:$V$92,Shrnutí!$F$5,$F$11:$F$92,"&gt;"&amp;0),COUNTIFS($E$11:$E$92,E108,$F$11:$F$92,"&gt;"&amp;0)-(COUNTIFS($E$11:$E$92,$E108,$D$11:$D$92,"&lt;"&amp;Shrnutí!$G$5,$F$11:$F$92,"&gt;"&amp;0)+COUNTIFS($E$11:$E$92,$E108,$D$11:$D$92,"&gt;"&amp;Shrnutí!$H$5,$F$11:$F$92,"&gt;"&amp;0))))</f>
        <v>0</v>
      </c>
      <c r="E108" s="12"/>
      <c r="F108" s="12"/>
      <c r="G108" s="12"/>
      <c r="H108" s="12"/>
      <c r="I108" s="12"/>
      <c r="J108" s="12"/>
      <c r="K108" s="100" t="str">
        <f>IF($D108=0,"  ",(IF(Shrnutí!$E$5&gt;0,SUMIFS(K$11:K$92,$C$11:$C$92,Shrnutí!$E$5,$E$11:$E$92,$E108),IF(Shrnutí!$F$5&gt;0,SUMIFS(K$11:K$92,$V$11:$V$92,Shrnutí!$F$5,$E$11:$E$92,$E108),SUMIFS(K$11:K$92,$F$11:$F$92,"&gt;0",$E$11:$E$92,$E108))))/$D108-(SUMIFS(K$11:K$92,$F$11:$F$92,"&lt;"&amp;Shrnutí!$G$5,$E$11:$E$92,$E108)+SUMIFS(K$11:K$92,$F$11:$F$92,"&gt;"&amp;Shrnutí!$H$5,$E$11:$E$92,$E108)))</f>
        <v xml:space="preserve">  </v>
      </c>
      <c r="L108" s="100" t="str">
        <f>IF($D108=0,"  ",(IF(Shrnutí!$E$5&gt;0,SUMIFS(L$11:L$92,$C$11:$C$92,Shrnutí!$E$5,$E$11:$E$92,$E108),IF(Shrnutí!$F$5&gt;0,SUMIFS(L$11:L$92,$V$11:$V$92,Shrnutí!$F$5,$E$11:$E$92,$E108),SUMIFS(L$11:L$92,$F$11:$F$92,"&gt;0",$E$11:$E$92,$E108))))/$D108-(SUMIFS(L$11:L$92,$F$11:$F$92,"&lt;"&amp;Shrnutí!$G$5,$E$11:$E$92,$E108)+SUMIFS(L$11:L$92,$F$11:$F$92,"&gt;"&amp;Shrnutí!$H$5,$E$11:$E$92,$E108)))</f>
        <v xml:space="preserve">  </v>
      </c>
      <c r="M108" s="100" t="str">
        <f>IF($D108=0,"  ",(IF(Shrnutí!$E$5&gt;0,SUMIFS(M$11:M$92,$C$11:$C$92,Shrnutí!$E$5,$E$11:$E$92,$E108),IF(Shrnutí!$F$5&gt;0,SUMIFS(M$11:M$92,$V$11:$V$92,Shrnutí!$F$5,$E$11:$E$92,$E108),SUMIFS(M$11:M$92,$F$11:$F$92,"&gt;0",$E$11:$E$92,$E108))))/$D108-(SUMIFS(M$11:M$92,$F$11:$F$92,"&lt;"&amp;Shrnutí!$G$5,$E$11:$E$92,$E108)+SUMIFS(M$11:M$92,$F$11:$F$92,"&gt;"&amp;Shrnutí!$H$5,$E$11:$E$92,$E108)))</f>
        <v xml:space="preserve">  </v>
      </c>
      <c r="N108" s="100" t="str">
        <f>IF($D108=0,"  ",(IF(Shrnutí!$E$5&gt;0,SUMIFS(N$11:N$92,$C$11:$C$92,Shrnutí!$E$5,$E$11:$E$92,$E108),IF(Shrnutí!$F$5&gt;0,SUMIFS(N$11:N$92,$V$11:$V$92,Shrnutí!$F$5,$E$11:$E$92,$E108),SUMIFS(N$11:N$92,$F$11:$F$92,"&gt;0",$E$11:$E$92,$E108))))/$D108-(SUMIFS(N$11:N$92,$F$11:$F$92,"&lt;"&amp;Shrnutí!$G$5,$E$11:$E$92,$E108)+SUMIFS(N$11:N$92,$F$11:$F$92,"&gt;"&amp;Shrnutí!$H$5,$E$11:$E$92,$E108)))</f>
        <v xml:space="preserve">  </v>
      </c>
      <c r="O108" s="100" t="str">
        <f>IF($D108=0,"  ",(IF(Shrnutí!$E$5&gt;0,SUMIFS(O$11:O$92,$C$11:$C$92,Shrnutí!$E$5,$E$11:$E$92,$E108),IF(Shrnutí!$F$5&gt;0,SUMIFS(O$11:O$92,$V$11:$V$92,Shrnutí!$F$5,$E$11:$E$92,$E108),SUMIFS(O$11:O$92,$F$11:$F$92,"&gt;0",$E$11:$E$92,$E108))))/$D108-(SUMIFS(O$11:O$92,$F$11:$F$92,"&lt;"&amp;Shrnutí!$G$5,$E$11:$E$92,$E108)+SUMIFS(O$11:O$92,$F$11:$F$92,"&gt;"&amp;Shrnutí!$H$5,$E$11:$E$92,$E108)))</f>
        <v xml:space="preserve">  </v>
      </c>
      <c r="P108" s="100" t="str">
        <f>IF($D108=0,"  ",(IF(Shrnutí!$E$5&gt;0,SUMIFS(P$11:P$92,$C$11:$C$92,Shrnutí!$E$5,$E$11:$E$92,$E108),IF(Shrnutí!$F$5&gt;0,SUMIFS(P$11:P$92,$V$11:$V$92,Shrnutí!$F$5,$E$11:$E$92,$E108),SUMIFS(P$11:P$92,$F$11:$F$92,"&gt;0",$E$11:$E$92,$E108))))/$D108-(SUMIFS(P$11:P$92,$F$11:$F$92,"&lt;"&amp;Shrnutí!$G$5,$E$11:$E$92,$E108)+SUMIFS(P$11:P$92,$F$11:$F$92,"&gt;"&amp;Shrnutí!$H$5,$E$11:$E$92,$E108)))</f>
        <v xml:space="preserve">  </v>
      </c>
      <c r="Q108" s="100"/>
      <c r="R108" s="100" t="str">
        <f>IF($D108=0,"  ",(IF(Shrnutí!$E$5&gt;0,SUMIFS(R$11:R$92,$C$11:$C$92,Shrnutí!$E$5,$E$11:$E$92,$E108),IF(Shrnutí!$F$5&gt;0,SUMIFS(R$11:R$92,$V$11:$V$92,Shrnutí!$F$5,$E$11:$E$92,$E108),SUMIFS(R$11:R$92,$F$11:$F$92,"&gt;0",$E$11:$E$92,$E108))))/$D108-(SUMIFS(R$11:R$92,$F$11:$F$92,"&lt;"&amp;Shrnutí!$G$5,$E$11:$E$92,$E108)+SUMIFS(R$11:R$92,$F$11:$F$92,"&gt;"&amp;Shrnutí!$H$5,$E$11:$E$92,$E108)))</f>
        <v xml:space="preserve">  </v>
      </c>
      <c r="S108" s="100" t="str">
        <f>IF($D108=0,"  ",(IF(Shrnutí!$E$5&gt;0,SUMIFS(S$11:S$92,$C$11:$C$92,Shrnutí!$E$5,$E$11:$E$92,$E108),IF(Shrnutí!$F$5&gt;0,SUMIFS(S$11:S$92,$V$11:$V$92,Shrnutí!$F$5,$E$11:$E$92,$E108),SUMIFS(S$11:S$92,$F$11:$F$92,"&gt;0",$E$11:$E$92,$E108))))/$D108-(SUMIFS(S$11:S$92,$F$11:$F$92,"&lt;"&amp;Shrnutí!$G$5,$E$11:$E$92,$E108)+SUMIFS(S$11:S$92,$F$11:$F$92,"&gt;"&amp;Shrnutí!$H$5,$E$11:$E$92,$E108)))</f>
        <v xml:space="preserve">  </v>
      </c>
      <c r="T108" s="100" t="str">
        <f>IF($D108=0,"  ",(IF(Shrnutí!$E$5&gt;0,SUMIFS(T$11:T$92,$C$11:$C$92,Shrnutí!$E$5,$E$11:$E$92,$E108),IF(Shrnutí!$F$5&gt;0,SUMIFS(T$11:T$92,$V$11:$V$92,Shrnutí!$F$5,$E$11:$E$92,$E108),SUMIFS(T$11:T$92,$F$11:$F$92,"&gt;0",$E$11:$E$92,$E108))))/$D108-(SUMIFS(T$11:T$92,$F$11:$F$92,"&lt;"&amp;Shrnutí!$G$5,$E$11:$E$92,$E108)+SUMIFS(T$11:T$92,$F$11:$F$92,"&gt;"&amp;Shrnutí!$H$5,$E$11:$E$92,$E108)))</f>
        <v xml:space="preserve">  </v>
      </c>
      <c r="U108" s="100"/>
      <c r="V108" s="151">
        <v>7.5</v>
      </c>
      <c r="W108" s="59" t="str">
        <f t="shared" si="27"/>
        <v xml:space="preserve"> </v>
      </c>
      <c r="X108" s="148">
        <f t="shared" si="26"/>
        <v>0.66666666666666663</v>
      </c>
    </row>
    <row r="109" spans="1:24">
      <c r="A109" s="103">
        <v>14</v>
      </c>
      <c r="B109" s="12"/>
      <c r="C109" s="12"/>
      <c r="D109" s="12">
        <f>IF(Shrnutí!$E$5&gt;0,COUNTIFS($E$11:$E$92,$E109,$C$11:$C$92,Shrnutí!$E$5,$F$11:$F$92,"&gt;"&amp;0),IF(Shrnutí!$F$5&gt;0,COUNTIFS($E$11:$E$92,$E109,$V$11:$V$92,Shrnutí!$F$5,$F$11:$F$92,"&gt;"&amp;0),COUNTIFS($E$11:$E$92,E109,$F$11:$F$92,"&gt;"&amp;0)-(COUNTIFS($E$11:$E$92,$E109,$D$11:$D$92,"&lt;"&amp;Shrnutí!$G$5,$F$11:$F$92,"&gt;"&amp;0)+COUNTIFS($E$11:$E$92,$E109,$D$11:$D$92,"&gt;"&amp;Shrnutí!$H$5,$F$11:$F$92,"&gt;"&amp;0))))</f>
        <v>0</v>
      </c>
      <c r="E109" s="12"/>
      <c r="F109" s="12"/>
      <c r="G109" s="12"/>
      <c r="H109" s="12"/>
      <c r="I109" s="12"/>
      <c r="J109" s="12"/>
      <c r="K109" s="100" t="str">
        <f>IF($D109=0,"  ",(IF(Shrnutí!$E$5&gt;0,SUMIFS(K$11:K$92,$C$11:$C$92,Shrnutí!$E$5,$E$11:$E$92,$E109),IF(Shrnutí!$F$5&gt;0,SUMIFS(K$11:K$92,$V$11:$V$92,Shrnutí!$F$5,$E$11:$E$92,$E109),SUMIFS(K$11:K$92,$F$11:$F$92,"&gt;0",$E$11:$E$92,$E109))))/$D109-(SUMIFS(K$11:K$92,$F$11:$F$92,"&lt;"&amp;Shrnutí!$G$5,$E$11:$E$92,$E109)+SUMIFS(K$11:K$92,$F$11:$F$92,"&gt;"&amp;Shrnutí!$H$5,$E$11:$E$92,$E109)))</f>
        <v xml:space="preserve">  </v>
      </c>
      <c r="L109" s="100" t="str">
        <f>IF($D109=0,"  ",(IF(Shrnutí!$E$5&gt;0,SUMIFS(L$11:L$92,$C$11:$C$92,Shrnutí!$E$5,$E$11:$E$92,$E109),IF(Shrnutí!$F$5&gt;0,SUMIFS(L$11:L$92,$V$11:$V$92,Shrnutí!$F$5,$E$11:$E$92,$E109),SUMIFS(L$11:L$92,$F$11:$F$92,"&gt;0",$E$11:$E$92,$E109))))/$D109-(SUMIFS(L$11:L$92,$F$11:$F$92,"&lt;"&amp;Shrnutí!$G$5,$E$11:$E$92,$E109)+SUMIFS(L$11:L$92,$F$11:$F$92,"&gt;"&amp;Shrnutí!$H$5,$E$11:$E$92,$E109)))</f>
        <v xml:space="preserve">  </v>
      </c>
      <c r="M109" s="100" t="str">
        <f>IF($D109=0,"  ",(IF(Shrnutí!$E$5&gt;0,SUMIFS(M$11:M$92,$C$11:$C$92,Shrnutí!$E$5,$E$11:$E$92,$E109),IF(Shrnutí!$F$5&gt;0,SUMIFS(M$11:M$92,$V$11:$V$92,Shrnutí!$F$5,$E$11:$E$92,$E109),SUMIFS(M$11:M$92,$F$11:$F$92,"&gt;0",$E$11:$E$92,$E109))))/$D109-(SUMIFS(M$11:M$92,$F$11:$F$92,"&lt;"&amp;Shrnutí!$G$5,$E$11:$E$92,$E109)+SUMIFS(M$11:M$92,$F$11:$F$92,"&gt;"&amp;Shrnutí!$H$5,$E$11:$E$92,$E109)))</f>
        <v xml:space="preserve">  </v>
      </c>
      <c r="N109" s="100" t="str">
        <f>IF($D109=0,"  ",(IF(Shrnutí!$E$5&gt;0,SUMIFS(N$11:N$92,$C$11:$C$92,Shrnutí!$E$5,$E$11:$E$92,$E109),IF(Shrnutí!$F$5&gt;0,SUMIFS(N$11:N$92,$V$11:$V$92,Shrnutí!$F$5,$E$11:$E$92,$E109),SUMIFS(N$11:N$92,$F$11:$F$92,"&gt;0",$E$11:$E$92,$E109))))/$D109-(SUMIFS(N$11:N$92,$F$11:$F$92,"&lt;"&amp;Shrnutí!$G$5,$E$11:$E$92,$E109)+SUMIFS(N$11:N$92,$F$11:$F$92,"&gt;"&amp;Shrnutí!$H$5,$E$11:$E$92,$E109)))</f>
        <v xml:space="preserve">  </v>
      </c>
      <c r="O109" s="100" t="str">
        <f>IF($D109=0,"  ",(IF(Shrnutí!$E$5&gt;0,SUMIFS(O$11:O$92,$C$11:$C$92,Shrnutí!$E$5,$E$11:$E$92,$E109),IF(Shrnutí!$F$5&gt;0,SUMIFS(O$11:O$92,$V$11:$V$92,Shrnutí!$F$5,$E$11:$E$92,$E109),SUMIFS(O$11:O$92,$F$11:$F$92,"&gt;0",$E$11:$E$92,$E109))))/$D109-(SUMIFS(O$11:O$92,$F$11:$F$92,"&lt;"&amp;Shrnutí!$G$5,$E$11:$E$92,$E109)+SUMIFS(O$11:O$92,$F$11:$F$92,"&gt;"&amp;Shrnutí!$H$5,$E$11:$E$92,$E109)))</f>
        <v xml:space="preserve">  </v>
      </c>
      <c r="P109" s="100" t="str">
        <f>IF($D109=0,"  ",(IF(Shrnutí!$E$5&gt;0,SUMIFS(P$11:P$92,$C$11:$C$92,Shrnutí!$E$5,$E$11:$E$92,$E109),IF(Shrnutí!$F$5&gt;0,SUMIFS(P$11:P$92,$V$11:$V$92,Shrnutí!$F$5,$E$11:$E$92,$E109),SUMIFS(P$11:P$92,$F$11:$F$92,"&gt;0",$E$11:$E$92,$E109))))/$D109-(SUMIFS(P$11:P$92,$F$11:$F$92,"&lt;"&amp;Shrnutí!$G$5,$E$11:$E$92,$E109)+SUMIFS(P$11:P$92,$F$11:$F$92,"&gt;"&amp;Shrnutí!$H$5,$E$11:$E$92,$E109)))</f>
        <v xml:space="preserve">  </v>
      </c>
      <c r="Q109" s="100"/>
      <c r="R109" s="100" t="str">
        <f>IF($D109=0,"  ",(IF(Shrnutí!$E$5&gt;0,SUMIFS(R$11:R$92,$C$11:$C$92,Shrnutí!$E$5,$E$11:$E$92,$E109),IF(Shrnutí!$F$5&gt;0,SUMIFS(R$11:R$92,$V$11:$V$92,Shrnutí!$F$5,$E$11:$E$92,$E109),SUMIFS(R$11:R$92,$F$11:$F$92,"&gt;0",$E$11:$E$92,$E109))))/$D109-(SUMIFS(R$11:R$92,$F$11:$F$92,"&lt;"&amp;Shrnutí!$G$5,$E$11:$E$92,$E109)+SUMIFS(R$11:R$92,$F$11:$F$92,"&gt;"&amp;Shrnutí!$H$5,$E$11:$E$92,$E109)))</f>
        <v xml:space="preserve">  </v>
      </c>
      <c r="S109" s="100" t="str">
        <f>IF($D109=0,"  ",(IF(Shrnutí!$E$5&gt;0,SUMIFS(S$11:S$92,$C$11:$C$92,Shrnutí!$E$5,$E$11:$E$92,$E109),IF(Shrnutí!$F$5&gt;0,SUMIFS(S$11:S$92,$V$11:$V$92,Shrnutí!$F$5,$E$11:$E$92,$E109),SUMIFS(S$11:S$92,$F$11:$F$92,"&gt;0",$E$11:$E$92,$E109))))/$D109-(SUMIFS(S$11:S$92,$F$11:$F$92,"&lt;"&amp;Shrnutí!$G$5,$E$11:$E$92,$E109)+SUMIFS(S$11:S$92,$F$11:$F$92,"&gt;"&amp;Shrnutí!$H$5,$E$11:$E$92,$E109)))</f>
        <v xml:space="preserve">  </v>
      </c>
      <c r="T109" s="100" t="str">
        <f>IF($D109=0,"  ",(IF(Shrnutí!$E$5&gt;0,SUMIFS(T$11:T$92,$C$11:$C$92,Shrnutí!$E$5,$E$11:$E$92,$E109),IF(Shrnutí!$F$5&gt;0,SUMIFS(T$11:T$92,$V$11:$V$92,Shrnutí!$F$5,$E$11:$E$92,$E109),SUMIFS(T$11:T$92,$F$11:$F$92,"&gt;0",$E$11:$E$92,$E109))))/$D109-(SUMIFS(T$11:T$92,$F$11:$F$92,"&lt;"&amp;Shrnutí!$G$5,$E$11:$E$92,$E109)+SUMIFS(T$11:T$92,$F$11:$F$92,"&gt;"&amp;Shrnutí!$H$5,$E$11:$E$92,$E109)))</f>
        <v xml:space="preserve">  </v>
      </c>
      <c r="U109" s="100"/>
      <c r="V109" s="151">
        <v>7.5</v>
      </c>
      <c r="W109" s="59" t="str">
        <f t="shared" si="27"/>
        <v xml:space="preserve"> </v>
      </c>
      <c r="X109" s="148">
        <f t="shared" si="26"/>
        <v>0.66666666666666663</v>
      </c>
    </row>
    <row r="110" spans="1:24">
      <c r="A110" s="103">
        <v>15</v>
      </c>
      <c r="B110" s="12"/>
      <c r="C110" s="12"/>
      <c r="D110" s="12">
        <f>IF(Shrnutí!$E$5&gt;0,COUNTIFS($E$11:$E$92,$E110,$C$11:$C$92,Shrnutí!$E$5,$F$11:$F$92,"&gt;"&amp;0),IF(Shrnutí!$F$5&gt;0,COUNTIFS($E$11:$E$92,$E110,$V$11:$V$92,Shrnutí!$F$5,$F$11:$F$92,"&gt;"&amp;0),COUNTIFS($E$11:$E$92,E110,$F$11:$F$92,"&gt;"&amp;0)-(COUNTIFS($E$11:$E$92,$E110,$D$11:$D$92,"&lt;"&amp;Shrnutí!$G$5,$F$11:$F$92,"&gt;"&amp;0)+COUNTIFS($E$11:$E$92,$E110,$D$11:$D$92,"&gt;"&amp;Shrnutí!$H$5,$F$11:$F$92,"&gt;"&amp;0))))</f>
        <v>0</v>
      </c>
      <c r="E110" s="12"/>
      <c r="F110" s="12"/>
      <c r="G110" s="12"/>
      <c r="H110" s="12"/>
      <c r="I110" s="12"/>
      <c r="J110" s="12"/>
      <c r="K110" s="100" t="str">
        <f>IF($D110=0,"  ",(IF(Shrnutí!$E$5&gt;0,SUMIFS(K$11:K$92,$C$11:$C$92,Shrnutí!$E$5,$E$11:$E$92,$E110),IF(Shrnutí!$F$5&gt;0,SUMIFS(K$11:K$92,$V$11:$V$92,Shrnutí!$F$5,$E$11:$E$92,$E110),SUMIFS(K$11:K$92,$F$11:$F$92,"&gt;0",$E$11:$E$92,$E110))))/$D110-(SUMIFS(K$11:K$92,$F$11:$F$92,"&lt;"&amp;Shrnutí!$G$5,$E$11:$E$92,$E110)+SUMIFS(K$11:K$92,$F$11:$F$92,"&gt;"&amp;Shrnutí!$H$5,$E$11:$E$92,$E110)))</f>
        <v xml:space="preserve">  </v>
      </c>
      <c r="L110" s="100" t="str">
        <f>IF($D110=0,"  ",(IF(Shrnutí!$E$5&gt;0,SUMIFS(L$11:L$92,$C$11:$C$92,Shrnutí!$E$5,$E$11:$E$92,$E110),IF(Shrnutí!$F$5&gt;0,SUMIFS(L$11:L$92,$V$11:$V$92,Shrnutí!$F$5,$E$11:$E$92,$E110),SUMIFS(L$11:L$92,$F$11:$F$92,"&gt;0",$E$11:$E$92,$E110))))/$D110-(SUMIFS(L$11:L$92,$F$11:$F$92,"&lt;"&amp;Shrnutí!$G$5,$E$11:$E$92,$E110)+SUMIFS(L$11:L$92,$F$11:$F$92,"&gt;"&amp;Shrnutí!$H$5,$E$11:$E$92,$E110)))</f>
        <v xml:space="preserve">  </v>
      </c>
      <c r="M110" s="100" t="str">
        <f>IF($D110=0,"  ",(IF(Shrnutí!$E$5&gt;0,SUMIFS(M$11:M$92,$C$11:$C$92,Shrnutí!$E$5,$E$11:$E$92,$E110),IF(Shrnutí!$F$5&gt;0,SUMIFS(M$11:M$92,$V$11:$V$92,Shrnutí!$F$5,$E$11:$E$92,$E110),SUMIFS(M$11:M$92,$F$11:$F$92,"&gt;0",$E$11:$E$92,$E110))))/$D110-(SUMIFS(M$11:M$92,$F$11:$F$92,"&lt;"&amp;Shrnutí!$G$5,$E$11:$E$92,$E110)+SUMIFS(M$11:M$92,$F$11:$F$92,"&gt;"&amp;Shrnutí!$H$5,$E$11:$E$92,$E110)))</f>
        <v xml:space="preserve">  </v>
      </c>
      <c r="N110" s="100" t="str">
        <f>IF($D110=0,"  ",(IF(Shrnutí!$E$5&gt;0,SUMIFS(N$11:N$92,$C$11:$C$92,Shrnutí!$E$5,$E$11:$E$92,$E110),IF(Shrnutí!$F$5&gt;0,SUMIFS(N$11:N$92,$V$11:$V$92,Shrnutí!$F$5,$E$11:$E$92,$E110),SUMIFS(N$11:N$92,$F$11:$F$92,"&gt;0",$E$11:$E$92,$E110))))/$D110-(SUMIFS(N$11:N$92,$F$11:$F$92,"&lt;"&amp;Shrnutí!$G$5,$E$11:$E$92,$E110)+SUMIFS(N$11:N$92,$F$11:$F$92,"&gt;"&amp;Shrnutí!$H$5,$E$11:$E$92,$E110)))</f>
        <v xml:space="preserve">  </v>
      </c>
      <c r="O110" s="100" t="str">
        <f>IF($D110=0,"  ",(IF(Shrnutí!$E$5&gt;0,SUMIFS(O$11:O$92,$C$11:$C$92,Shrnutí!$E$5,$E$11:$E$92,$E110),IF(Shrnutí!$F$5&gt;0,SUMIFS(O$11:O$92,$V$11:$V$92,Shrnutí!$F$5,$E$11:$E$92,$E110),SUMIFS(O$11:O$92,$F$11:$F$92,"&gt;0",$E$11:$E$92,$E110))))/$D110-(SUMIFS(O$11:O$92,$F$11:$F$92,"&lt;"&amp;Shrnutí!$G$5,$E$11:$E$92,$E110)+SUMIFS(O$11:O$92,$F$11:$F$92,"&gt;"&amp;Shrnutí!$H$5,$E$11:$E$92,$E110)))</f>
        <v xml:space="preserve">  </v>
      </c>
      <c r="P110" s="100" t="str">
        <f>IF($D110=0,"  ",(IF(Shrnutí!$E$5&gt;0,SUMIFS(P$11:P$92,$C$11:$C$92,Shrnutí!$E$5,$E$11:$E$92,$E110),IF(Shrnutí!$F$5&gt;0,SUMIFS(P$11:P$92,$V$11:$V$92,Shrnutí!$F$5,$E$11:$E$92,$E110),SUMIFS(P$11:P$92,$F$11:$F$92,"&gt;0",$E$11:$E$92,$E110))))/$D110-(SUMIFS(P$11:P$92,$F$11:$F$92,"&lt;"&amp;Shrnutí!$G$5,$E$11:$E$92,$E110)+SUMIFS(P$11:P$92,$F$11:$F$92,"&gt;"&amp;Shrnutí!$H$5,$E$11:$E$92,$E110)))</f>
        <v xml:space="preserve">  </v>
      </c>
      <c r="Q110" s="100"/>
      <c r="R110" s="100" t="str">
        <f>IF($D110=0,"  ",(IF(Shrnutí!$E$5&gt;0,SUMIFS(R$11:R$92,$C$11:$C$92,Shrnutí!$E$5,$E$11:$E$92,$E110),IF(Shrnutí!$F$5&gt;0,SUMIFS(R$11:R$92,$V$11:$V$92,Shrnutí!$F$5,$E$11:$E$92,$E110),SUMIFS(R$11:R$92,$F$11:$F$92,"&gt;0",$E$11:$E$92,$E110))))/$D110-(SUMIFS(R$11:R$92,$F$11:$F$92,"&lt;"&amp;Shrnutí!$G$5,$E$11:$E$92,$E110)+SUMIFS(R$11:R$92,$F$11:$F$92,"&gt;"&amp;Shrnutí!$H$5,$E$11:$E$92,$E110)))</f>
        <v xml:space="preserve">  </v>
      </c>
      <c r="S110" s="100" t="str">
        <f>IF($D110=0,"  ",(IF(Shrnutí!$E$5&gt;0,SUMIFS(S$11:S$92,$C$11:$C$92,Shrnutí!$E$5,$E$11:$E$92,$E110),IF(Shrnutí!$F$5&gt;0,SUMIFS(S$11:S$92,$V$11:$V$92,Shrnutí!$F$5,$E$11:$E$92,$E110),SUMIFS(S$11:S$92,$F$11:$F$92,"&gt;0",$E$11:$E$92,$E110))))/$D110-(SUMIFS(S$11:S$92,$F$11:$F$92,"&lt;"&amp;Shrnutí!$G$5,$E$11:$E$92,$E110)+SUMIFS(S$11:S$92,$F$11:$F$92,"&gt;"&amp;Shrnutí!$H$5,$E$11:$E$92,$E110)))</f>
        <v xml:space="preserve">  </v>
      </c>
      <c r="T110" s="100" t="str">
        <f>IF($D110=0,"  ",(IF(Shrnutí!$E$5&gt;0,SUMIFS(T$11:T$92,$C$11:$C$92,Shrnutí!$E$5,$E$11:$E$92,$E110),IF(Shrnutí!$F$5&gt;0,SUMIFS(T$11:T$92,$V$11:$V$92,Shrnutí!$F$5,$E$11:$E$92,$E110),SUMIFS(T$11:T$92,$F$11:$F$92,"&gt;0",$E$11:$E$92,$E110))))/$D110-(SUMIFS(T$11:T$92,$F$11:$F$92,"&lt;"&amp;Shrnutí!$G$5,$E$11:$E$92,$E110)+SUMIFS(T$11:T$92,$F$11:$F$92,"&gt;"&amp;Shrnutí!$H$5,$E$11:$E$92,$E110)))</f>
        <v xml:space="preserve">  </v>
      </c>
      <c r="U110" s="100"/>
      <c r="V110" s="151">
        <v>7.5</v>
      </c>
      <c r="W110" s="59" t="str">
        <f t="shared" si="27"/>
        <v xml:space="preserve"> </v>
      </c>
      <c r="X110" s="148">
        <f t="shared" si="26"/>
        <v>0.66666666666666663</v>
      </c>
    </row>
    <row r="111" spans="1:24">
      <c r="A111" s="103">
        <v>16</v>
      </c>
      <c r="B111" s="12"/>
      <c r="C111" s="12"/>
      <c r="D111" s="12">
        <f>IF(Shrnutí!$E$5&gt;0,COUNTIFS($E$11:$E$92,$E111,$C$11:$C$92,Shrnutí!$E$5,$F$11:$F$92,"&gt;"&amp;0),IF(Shrnutí!$F$5&gt;0,COUNTIFS($E$11:$E$92,$E111,$V$11:$V$92,Shrnutí!$F$5,$F$11:$F$92,"&gt;"&amp;0),COUNTIFS($E$11:$E$92,E111,$F$11:$F$92,"&gt;"&amp;0)-(COUNTIFS($E$11:$E$92,$E111,$D$11:$D$92,"&lt;"&amp;Shrnutí!$G$5,$F$11:$F$92,"&gt;"&amp;0)+COUNTIFS($E$11:$E$92,$E111,$D$11:$D$92,"&gt;"&amp;Shrnutí!$H$5,$F$11:$F$92,"&gt;"&amp;0))))</f>
        <v>0</v>
      </c>
      <c r="E111" s="12"/>
      <c r="F111" s="12"/>
      <c r="G111" s="12"/>
      <c r="H111" s="12"/>
      <c r="I111" s="12"/>
      <c r="J111" s="12"/>
      <c r="K111" s="100" t="str">
        <f>IF($D111=0,"  ",(IF(Shrnutí!$E$5&gt;0,SUMIFS(K$11:K$92,$C$11:$C$92,Shrnutí!$E$5,$E$11:$E$92,$E111),IF(Shrnutí!$F$5&gt;0,SUMIFS(K$11:K$92,$V$11:$V$92,Shrnutí!$F$5,$E$11:$E$92,$E111),SUMIFS(K$11:K$92,$F$11:$F$92,"&gt;0",$E$11:$E$92,$E111))))/$D111-(SUMIFS(K$11:K$92,$F$11:$F$92,"&lt;"&amp;Shrnutí!$G$5,$E$11:$E$92,$E111)+SUMIFS(K$11:K$92,$F$11:$F$92,"&gt;"&amp;Shrnutí!$H$5,$E$11:$E$92,$E111)))</f>
        <v xml:space="preserve">  </v>
      </c>
      <c r="L111" s="100" t="str">
        <f>IF($D111=0,"  ",(IF(Shrnutí!$E$5&gt;0,SUMIFS(L$11:L$92,$C$11:$C$92,Shrnutí!$E$5,$E$11:$E$92,$E111),IF(Shrnutí!$F$5&gt;0,SUMIFS(L$11:L$92,$V$11:$V$92,Shrnutí!$F$5,$E$11:$E$92,$E111),SUMIFS(L$11:L$92,$F$11:$F$92,"&gt;0",$E$11:$E$92,$E111))))/$D111-(SUMIFS(L$11:L$92,$F$11:$F$92,"&lt;"&amp;Shrnutí!$G$5,$E$11:$E$92,$E111)+SUMIFS(L$11:L$92,$F$11:$F$92,"&gt;"&amp;Shrnutí!$H$5,$E$11:$E$92,$E111)))</f>
        <v xml:space="preserve">  </v>
      </c>
      <c r="M111" s="100" t="str">
        <f>IF($D111=0,"  ",(IF(Shrnutí!$E$5&gt;0,SUMIFS(M$11:M$92,$C$11:$C$92,Shrnutí!$E$5,$E$11:$E$92,$E111),IF(Shrnutí!$F$5&gt;0,SUMIFS(M$11:M$92,$V$11:$V$92,Shrnutí!$F$5,$E$11:$E$92,$E111),SUMIFS(M$11:M$92,$F$11:$F$92,"&gt;0",$E$11:$E$92,$E111))))/$D111-(SUMIFS(M$11:M$92,$F$11:$F$92,"&lt;"&amp;Shrnutí!$G$5,$E$11:$E$92,$E111)+SUMIFS(M$11:M$92,$F$11:$F$92,"&gt;"&amp;Shrnutí!$H$5,$E$11:$E$92,$E111)))</f>
        <v xml:space="preserve">  </v>
      </c>
      <c r="N111" s="100" t="str">
        <f>IF($D111=0,"  ",(IF(Shrnutí!$E$5&gt;0,SUMIFS(N$11:N$92,$C$11:$C$92,Shrnutí!$E$5,$E$11:$E$92,$E111),IF(Shrnutí!$F$5&gt;0,SUMIFS(N$11:N$92,$V$11:$V$92,Shrnutí!$F$5,$E$11:$E$92,$E111),SUMIFS(N$11:N$92,$F$11:$F$92,"&gt;0",$E$11:$E$92,$E111))))/$D111-(SUMIFS(N$11:N$92,$F$11:$F$92,"&lt;"&amp;Shrnutí!$G$5,$E$11:$E$92,$E111)+SUMIFS(N$11:N$92,$F$11:$F$92,"&gt;"&amp;Shrnutí!$H$5,$E$11:$E$92,$E111)))</f>
        <v xml:space="preserve">  </v>
      </c>
      <c r="O111" s="100" t="str">
        <f>IF($D111=0,"  ",(IF(Shrnutí!$E$5&gt;0,SUMIFS(O$11:O$92,$C$11:$C$92,Shrnutí!$E$5,$E$11:$E$92,$E111),IF(Shrnutí!$F$5&gt;0,SUMIFS(O$11:O$92,$V$11:$V$92,Shrnutí!$F$5,$E$11:$E$92,$E111),SUMIFS(O$11:O$92,$F$11:$F$92,"&gt;0",$E$11:$E$92,$E111))))/$D111-(SUMIFS(O$11:O$92,$F$11:$F$92,"&lt;"&amp;Shrnutí!$G$5,$E$11:$E$92,$E111)+SUMIFS(O$11:O$92,$F$11:$F$92,"&gt;"&amp;Shrnutí!$H$5,$E$11:$E$92,$E111)))</f>
        <v xml:space="preserve">  </v>
      </c>
      <c r="P111" s="100" t="str">
        <f>IF($D111=0,"  ",(IF(Shrnutí!$E$5&gt;0,SUMIFS(P$11:P$92,$C$11:$C$92,Shrnutí!$E$5,$E$11:$E$92,$E111),IF(Shrnutí!$F$5&gt;0,SUMIFS(P$11:P$92,$V$11:$V$92,Shrnutí!$F$5,$E$11:$E$92,$E111),SUMIFS(P$11:P$92,$F$11:$F$92,"&gt;0",$E$11:$E$92,$E111))))/$D111-(SUMIFS(P$11:P$92,$F$11:$F$92,"&lt;"&amp;Shrnutí!$G$5,$E$11:$E$92,$E111)+SUMIFS(P$11:P$92,$F$11:$F$92,"&gt;"&amp;Shrnutí!$H$5,$E$11:$E$92,$E111)))</f>
        <v xml:space="preserve">  </v>
      </c>
      <c r="Q111" s="100"/>
      <c r="R111" s="100" t="str">
        <f>IF($D111=0,"  ",(IF(Shrnutí!$E$5&gt;0,SUMIFS(R$11:R$92,$C$11:$C$92,Shrnutí!$E$5,$E$11:$E$92,$E111),IF(Shrnutí!$F$5&gt;0,SUMIFS(R$11:R$92,$V$11:$V$92,Shrnutí!$F$5,$E$11:$E$92,$E111),SUMIFS(R$11:R$92,$F$11:$F$92,"&gt;0",$E$11:$E$92,$E111))))/$D111-(SUMIFS(R$11:R$92,$F$11:$F$92,"&lt;"&amp;Shrnutí!$G$5,$E$11:$E$92,$E111)+SUMIFS(R$11:R$92,$F$11:$F$92,"&gt;"&amp;Shrnutí!$H$5,$E$11:$E$92,$E111)))</f>
        <v xml:space="preserve">  </v>
      </c>
      <c r="S111" s="100" t="str">
        <f>IF($D111=0,"  ",(IF(Shrnutí!$E$5&gt;0,SUMIFS(S$11:S$92,$C$11:$C$92,Shrnutí!$E$5,$E$11:$E$92,$E111),IF(Shrnutí!$F$5&gt;0,SUMIFS(S$11:S$92,$V$11:$V$92,Shrnutí!$F$5,$E$11:$E$92,$E111),SUMIFS(S$11:S$92,$F$11:$F$92,"&gt;0",$E$11:$E$92,$E111))))/$D111-(SUMIFS(S$11:S$92,$F$11:$F$92,"&lt;"&amp;Shrnutí!$G$5,$E$11:$E$92,$E111)+SUMIFS(S$11:S$92,$F$11:$F$92,"&gt;"&amp;Shrnutí!$H$5,$E$11:$E$92,$E111)))</f>
        <v xml:space="preserve">  </v>
      </c>
      <c r="T111" s="100" t="str">
        <f>IF($D111=0,"  ",(IF(Shrnutí!$E$5&gt;0,SUMIFS(T$11:T$92,$C$11:$C$92,Shrnutí!$E$5,$E$11:$E$92,$E111),IF(Shrnutí!$F$5&gt;0,SUMIFS(T$11:T$92,$V$11:$V$92,Shrnutí!$F$5,$E$11:$E$92,$E111),SUMIFS(T$11:T$92,$F$11:$F$92,"&gt;0",$E$11:$E$92,$E111))))/$D111-(SUMIFS(T$11:T$92,$F$11:$F$92,"&lt;"&amp;Shrnutí!$G$5,$E$11:$E$92,$E111)+SUMIFS(T$11:T$92,$F$11:$F$92,"&gt;"&amp;Shrnutí!$H$5,$E$11:$E$92,$E111)))</f>
        <v xml:space="preserve">  </v>
      </c>
      <c r="U111" s="100"/>
      <c r="V111" s="151">
        <v>7.5</v>
      </c>
      <c r="W111" s="59" t="str">
        <f t="shared" si="27"/>
        <v xml:space="preserve"> </v>
      </c>
      <c r="X111" s="148">
        <f t="shared" si="26"/>
        <v>0.66666666666666663</v>
      </c>
    </row>
    <row r="112" spans="1:24">
      <c r="A112" s="103">
        <v>17</v>
      </c>
      <c r="B112" s="12"/>
      <c r="C112" s="12"/>
      <c r="D112" s="12">
        <f>IF(Shrnutí!$E$5&gt;0,COUNTIFS($E$11:$E$92,$E112,$C$11:$C$92,Shrnutí!$E$5,$F$11:$F$92,"&gt;"&amp;0),IF(Shrnutí!$F$5&gt;0,COUNTIFS($E$11:$E$92,$E112,$V$11:$V$92,Shrnutí!$F$5,$F$11:$F$92,"&gt;"&amp;0),COUNTIFS($E$11:$E$92,E112,$F$11:$F$92,"&gt;"&amp;0)-(COUNTIFS($E$11:$E$92,$E112,$D$11:$D$92,"&lt;"&amp;Shrnutí!$G$5,$F$11:$F$92,"&gt;"&amp;0)+COUNTIFS($E$11:$E$92,$E112,$D$11:$D$92,"&gt;"&amp;Shrnutí!$H$5,$F$11:$F$92,"&gt;"&amp;0))))</f>
        <v>0</v>
      </c>
      <c r="E112" s="12"/>
      <c r="F112" s="12"/>
      <c r="G112" s="12"/>
      <c r="H112" s="12"/>
      <c r="I112" s="12"/>
      <c r="J112" s="12"/>
      <c r="K112" s="100" t="str">
        <f>IF($D112=0,"  ",(IF(Shrnutí!$E$5&gt;0,SUMIFS(K$11:K$92,$C$11:$C$92,Shrnutí!$E$5,$E$11:$E$92,$E112),IF(Shrnutí!$F$5&gt;0,SUMIFS(K$11:K$92,$V$11:$V$92,Shrnutí!$F$5,$E$11:$E$92,$E112),SUMIFS(K$11:K$92,$F$11:$F$92,"&gt;0",$E$11:$E$92,$E112))))/$D112-(SUMIFS(K$11:K$92,$F$11:$F$92,"&lt;"&amp;Shrnutí!$G$5,$E$11:$E$92,$E112)+SUMIFS(K$11:K$92,$F$11:$F$92,"&gt;"&amp;Shrnutí!$H$5,$E$11:$E$92,$E112)))</f>
        <v xml:space="preserve">  </v>
      </c>
      <c r="L112" s="100" t="str">
        <f>IF($D112=0,"  ",(IF(Shrnutí!$E$5&gt;0,SUMIFS(L$11:L$92,$C$11:$C$92,Shrnutí!$E$5,$E$11:$E$92,$E112),IF(Shrnutí!$F$5&gt;0,SUMIFS(L$11:L$92,$V$11:$V$92,Shrnutí!$F$5,$E$11:$E$92,$E112),SUMIFS(L$11:L$92,$F$11:$F$92,"&gt;0",$E$11:$E$92,$E112))))/$D112-(SUMIFS(L$11:L$92,$F$11:$F$92,"&lt;"&amp;Shrnutí!$G$5,$E$11:$E$92,$E112)+SUMIFS(L$11:L$92,$F$11:$F$92,"&gt;"&amp;Shrnutí!$H$5,$E$11:$E$92,$E112)))</f>
        <v xml:space="preserve">  </v>
      </c>
      <c r="M112" s="100" t="str">
        <f>IF($D112=0,"  ",(IF(Shrnutí!$E$5&gt;0,SUMIFS(M$11:M$92,$C$11:$C$92,Shrnutí!$E$5,$E$11:$E$92,$E112),IF(Shrnutí!$F$5&gt;0,SUMIFS(M$11:M$92,$V$11:$V$92,Shrnutí!$F$5,$E$11:$E$92,$E112),SUMIFS(M$11:M$92,$F$11:$F$92,"&gt;0",$E$11:$E$92,$E112))))/$D112-(SUMIFS(M$11:M$92,$F$11:$F$92,"&lt;"&amp;Shrnutí!$G$5,$E$11:$E$92,$E112)+SUMIFS(M$11:M$92,$F$11:$F$92,"&gt;"&amp;Shrnutí!$H$5,$E$11:$E$92,$E112)))</f>
        <v xml:space="preserve">  </v>
      </c>
      <c r="N112" s="100" t="str">
        <f>IF($D112=0,"  ",(IF(Shrnutí!$E$5&gt;0,SUMIFS(N$11:N$92,$C$11:$C$92,Shrnutí!$E$5,$E$11:$E$92,$E112),IF(Shrnutí!$F$5&gt;0,SUMIFS(N$11:N$92,$V$11:$V$92,Shrnutí!$F$5,$E$11:$E$92,$E112),SUMIFS(N$11:N$92,$F$11:$F$92,"&gt;0",$E$11:$E$92,$E112))))/$D112-(SUMIFS(N$11:N$92,$F$11:$F$92,"&lt;"&amp;Shrnutí!$G$5,$E$11:$E$92,$E112)+SUMIFS(N$11:N$92,$F$11:$F$92,"&gt;"&amp;Shrnutí!$H$5,$E$11:$E$92,$E112)))</f>
        <v xml:space="preserve">  </v>
      </c>
      <c r="O112" s="100" t="str">
        <f>IF($D112=0,"  ",(IF(Shrnutí!$E$5&gt;0,SUMIFS(O$11:O$92,$C$11:$C$92,Shrnutí!$E$5,$E$11:$E$92,$E112),IF(Shrnutí!$F$5&gt;0,SUMIFS(O$11:O$92,$V$11:$V$92,Shrnutí!$F$5,$E$11:$E$92,$E112),SUMIFS(O$11:O$92,$F$11:$F$92,"&gt;0",$E$11:$E$92,$E112))))/$D112-(SUMIFS(O$11:O$92,$F$11:$F$92,"&lt;"&amp;Shrnutí!$G$5,$E$11:$E$92,$E112)+SUMIFS(O$11:O$92,$F$11:$F$92,"&gt;"&amp;Shrnutí!$H$5,$E$11:$E$92,$E112)))</f>
        <v xml:space="preserve">  </v>
      </c>
      <c r="P112" s="100" t="str">
        <f>IF($D112=0,"  ",(IF(Shrnutí!$E$5&gt;0,SUMIFS(P$11:P$92,$C$11:$C$92,Shrnutí!$E$5,$E$11:$E$92,$E112),IF(Shrnutí!$F$5&gt;0,SUMIFS(P$11:P$92,$V$11:$V$92,Shrnutí!$F$5,$E$11:$E$92,$E112),SUMIFS(P$11:P$92,$F$11:$F$92,"&gt;0",$E$11:$E$92,$E112))))/$D112-(SUMIFS(P$11:P$92,$F$11:$F$92,"&lt;"&amp;Shrnutí!$G$5,$E$11:$E$92,$E112)+SUMIFS(P$11:P$92,$F$11:$F$92,"&gt;"&amp;Shrnutí!$H$5,$E$11:$E$92,$E112)))</f>
        <v xml:space="preserve">  </v>
      </c>
      <c r="Q112" s="100"/>
      <c r="R112" s="100" t="str">
        <f>IF($D112=0,"  ",(IF(Shrnutí!$E$5&gt;0,SUMIFS(R$11:R$92,$C$11:$C$92,Shrnutí!$E$5,$E$11:$E$92,$E112),IF(Shrnutí!$F$5&gt;0,SUMIFS(R$11:R$92,$V$11:$V$92,Shrnutí!$F$5,$E$11:$E$92,$E112),SUMIFS(R$11:R$92,$F$11:$F$92,"&gt;0",$E$11:$E$92,$E112))))/$D112-(SUMIFS(R$11:R$92,$F$11:$F$92,"&lt;"&amp;Shrnutí!$G$5,$E$11:$E$92,$E112)+SUMIFS(R$11:R$92,$F$11:$F$92,"&gt;"&amp;Shrnutí!$H$5,$E$11:$E$92,$E112)))</f>
        <v xml:space="preserve">  </v>
      </c>
      <c r="S112" s="100" t="str">
        <f>IF($D112=0,"  ",(IF(Shrnutí!$E$5&gt;0,SUMIFS(S$11:S$92,$C$11:$C$92,Shrnutí!$E$5,$E$11:$E$92,$E112),IF(Shrnutí!$F$5&gt;0,SUMIFS(S$11:S$92,$V$11:$V$92,Shrnutí!$F$5,$E$11:$E$92,$E112),SUMIFS(S$11:S$92,$F$11:$F$92,"&gt;0",$E$11:$E$92,$E112))))/$D112-(SUMIFS(S$11:S$92,$F$11:$F$92,"&lt;"&amp;Shrnutí!$G$5,$E$11:$E$92,$E112)+SUMIFS(S$11:S$92,$F$11:$F$92,"&gt;"&amp;Shrnutí!$H$5,$E$11:$E$92,$E112)))</f>
        <v xml:space="preserve">  </v>
      </c>
      <c r="T112" s="100" t="str">
        <f>IF($D112=0,"  ",(IF(Shrnutí!$E$5&gt;0,SUMIFS(T$11:T$92,$C$11:$C$92,Shrnutí!$E$5,$E$11:$E$92,$E112),IF(Shrnutí!$F$5&gt;0,SUMIFS(T$11:T$92,$V$11:$V$92,Shrnutí!$F$5,$E$11:$E$92,$E112),SUMIFS(T$11:T$92,$F$11:$F$92,"&gt;0",$E$11:$E$92,$E112))))/$D112-(SUMIFS(T$11:T$92,$F$11:$F$92,"&lt;"&amp;Shrnutí!$G$5,$E$11:$E$92,$E112)+SUMIFS(T$11:T$92,$F$11:$F$92,"&gt;"&amp;Shrnutí!$H$5,$E$11:$E$92,$E112)))</f>
        <v xml:space="preserve">  </v>
      </c>
      <c r="U112" s="100"/>
      <c r="V112" s="151">
        <v>7.5</v>
      </c>
      <c r="W112" s="59" t="str">
        <f t="shared" si="27"/>
        <v xml:space="preserve"> </v>
      </c>
      <c r="X112" s="148">
        <f t="shared" si="26"/>
        <v>0.66666666666666663</v>
      </c>
    </row>
    <row r="113" spans="1:24" ht="15.75" thickBot="1">
      <c r="A113" s="88">
        <v>18</v>
      </c>
      <c r="B113" s="14"/>
      <c r="C113" s="14"/>
      <c r="D113" s="14">
        <f>IF(Shrnutí!$E$5&gt;0,COUNTIFS($E$11:$E$92,$E113,$C$11:$C$92,Shrnutí!$E$5,$F$11:$F$92,"&gt;"&amp;0),IF(Shrnutí!$F$5&gt;0,COUNTIFS($E$11:$E$92,$E113,$V$11:$V$92,Shrnutí!$F$5,$F$11:$F$92,"&gt;"&amp;0),COUNTIFS($E$11:$E$92,E113,$F$11:$F$92,"&gt;"&amp;0)-(COUNTIFS($E$11:$E$92,$E113,$D$11:$D$92,"&lt;"&amp;Shrnutí!$G$5,$F$11:$F$92,"&gt;"&amp;0)+COUNTIFS($E$11:$E$92,$E113,$D$11:$D$92,"&gt;"&amp;Shrnutí!$H$5,$F$11:$F$92,"&gt;"&amp;0))))</f>
        <v>0</v>
      </c>
      <c r="E113" s="14"/>
      <c r="F113" s="14"/>
      <c r="G113" s="14"/>
      <c r="H113" s="14"/>
      <c r="I113" s="14"/>
      <c r="J113" s="14"/>
      <c r="K113" s="101" t="str">
        <f>IF($D113=0,"  ",(IF(Shrnutí!$E$5&gt;0,SUMIFS(K$11:K$92,$C$11:$C$92,Shrnutí!$E$5,$E$11:$E$92,$E113),IF(Shrnutí!$F$5&gt;0,SUMIFS(K$11:K$92,$V$11:$V$92,Shrnutí!$F$5,$E$11:$E$92,$E113),SUMIFS(K$11:K$92,$F$11:$F$92,"&gt;0",$E$11:$E$92,$E113))))/$D113-(SUMIFS(K$11:K$92,$F$11:$F$92,"&lt;"&amp;Shrnutí!$G$5,$E$11:$E$92,$E113)+SUMIFS(K$11:K$92,$F$11:$F$92,"&gt;"&amp;Shrnutí!$H$5,$E$11:$E$92,$E113)))</f>
        <v xml:space="preserve">  </v>
      </c>
      <c r="L113" s="101" t="str">
        <f>IF($D113=0,"  ",(IF(Shrnutí!$E$5&gt;0,SUMIFS(L$11:L$92,$C$11:$C$92,Shrnutí!$E$5,$E$11:$E$92,$E113),IF(Shrnutí!$F$5&gt;0,SUMIFS(L$11:L$92,$V$11:$V$92,Shrnutí!$F$5,$E$11:$E$92,$E113),SUMIFS(L$11:L$92,$F$11:$F$92,"&gt;0",$E$11:$E$92,$E113))))/$D113-(SUMIFS(L$11:L$92,$F$11:$F$92,"&lt;"&amp;Shrnutí!$G$5,$E$11:$E$92,$E113)+SUMIFS(L$11:L$92,$F$11:$F$92,"&gt;"&amp;Shrnutí!$H$5,$E$11:$E$92,$E113)))</f>
        <v xml:space="preserve">  </v>
      </c>
      <c r="M113" s="101" t="str">
        <f>IF($D113=0,"  ",(IF(Shrnutí!$E$5&gt;0,SUMIFS(M$11:M$92,$C$11:$C$92,Shrnutí!$E$5,$E$11:$E$92,$E113),IF(Shrnutí!$F$5&gt;0,SUMIFS(M$11:M$92,$V$11:$V$92,Shrnutí!$F$5,$E$11:$E$92,$E113),SUMIFS(M$11:M$92,$F$11:$F$92,"&gt;0",$E$11:$E$92,$E113))))/$D113-(SUMIFS(M$11:M$92,$F$11:$F$92,"&lt;"&amp;Shrnutí!$G$5,$E$11:$E$92,$E113)+SUMIFS(M$11:M$92,$F$11:$F$92,"&gt;"&amp;Shrnutí!$H$5,$E$11:$E$92,$E113)))</f>
        <v xml:space="preserve">  </v>
      </c>
      <c r="N113" s="101" t="str">
        <f>IF($D113=0,"  ",(IF(Shrnutí!$E$5&gt;0,SUMIFS(N$11:N$92,$C$11:$C$92,Shrnutí!$E$5,$E$11:$E$92,$E113),IF(Shrnutí!$F$5&gt;0,SUMIFS(N$11:N$92,$V$11:$V$92,Shrnutí!$F$5,$E$11:$E$92,$E113),SUMIFS(N$11:N$92,$F$11:$F$92,"&gt;0",$E$11:$E$92,$E113))))/$D113-(SUMIFS(N$11:N$92,$F$11:$F$92,"&lt;"&amp;Shrnutí!$G$5,$E$11:$E$92,$E113)+SUMIFS(N$11:N$92,$F$11:$F$92,"&gt;"&amp;Shrnutí!$H$5,$E$11:$E$92,$E113)))</f>
        <v xml:space="preserve">  </v>
      </c>
      <c r="O113" s="101" t="str">
        <f>IF($D113=0,"  ",(IF(Shrnutí!$E$5&gt;0,SUMIFS(O$11:O$92,$C$11:$C$92,Shrnutí!$E$5,$E$11:$E$92,$E113),IF(Shrnutí!$F$5&gt;0,SUMIFS(O$11:O$92,$V$11:$V$92,Shrnutí!$F$5,$E$11:$E$92,$E113),SUMIFS(O$11:O$92,$F$11:$F$92,"&gt;0",$E$11:$E$92,$E113))))/$D113-(SUMIFS(O$11:O$92,$F$11:$F$92,"&lt;"&amp;Shrnutí!$G$5,$E$11:$E$92,$E113)+SUMIFS(O$11:O$92,$F$11:$F$92,"&gt;"&amp;Shrnutí!$H$5,$E$11:$E$92,$E113)))</f>
        <v xml:space="preserve">  </v>
      </c>
      <c r="P113" s="101" t="str">
        <f>IF($D113=0,"  ",(IF(Shrnutí!$E$5&gt;0,SUMIFS(P$11:P$92,$C$11:$C$92,Shrnutí!$E$5,$E$11:$E$92,$E113),IF(Shrnutí!$F$5&gt;0,SUMIFS(P$11:P$92,$V$11:$V$92,Shrnutí!$F$5,$E$11:$E$92,$E113),SUMIFS(P$11:P$92,$F$11:$F$92,"&gt;0",$E$11:$E$92,$E113))))/$D113-(SUMIFS(P$11:P$92,$F$11:$F$92,"&lt;"&amp;Shrnutí!$G$5,$E$11:$E$92,$E113)+SUMIFS(P$11:P$92,$F$11:$F$92,"&gt;"&amp;Shrnutí!$H$5,$E$11:$E$92,$E113)))</f>
        <v xml:space="preserve">  </v>
      </c>
      <c r="Q113" s="101"/>
      <c r="R113" s="101" t="str">
        <f>IF($D113=0,"  ",(IF(Shrnutí!$E$5&gt;0,SUMIFS(R$11:R$92,$C$11:$C$92,Shrnutí!$E$5,$E$11:$E$92,$E113),IF(Shrnutí!$F$5&gt;0,SUMIFS(R$11:R$92,$V$11:$V$92,Shrnutí!$F$5,$E$11:$E$92,$E113),SUMIFS(R$11:R$92,$F$11:$F$92,"&gt;0",$E$11:$E$92,$E113))))/$D113-(SUMIFS(R$11:R$92,$F$11:$F$92,"&lt;"&amp;Shrnutí!$G$5,$E$11:$E$92,$E113)+SUMIFS(R$11:R$92,$F$11:$F$92,"&gt;"&amp;Shrnutí!$H$5,$E$11:$E$92,$E113)))</f>
        <v xml:space="preserve">  </v>
      </c>
      <c r="S113" s="101" t="str">
        <f>IF($D113=0,"  ",(IF(Shrnutí!$E$5&gt;0,SUMIFS(S$11:S$92,$C$11:$C$92,Shrnutí!$E$5,$E$11:$E$92,$E113),IF(Shrnutí!$F$5&gt;0,SUMIFS(S$11:S$92,$V$11:$V$92,Shrnutí!$F$5,$E$11:$E$92,$E113),SUMIFS(S$11:S$92,$F$11:$F$92,"&gt;0",$E$11:$E$92,$E113))))/$D113-(SUMIFS(S$11:S$92,$F$11:$F$92,"&lt;"&amp;Shrnutí!$G$5,$E$11:$E$92,$E113)+SUMIFS(S$11:S$92,$F$11:$F$92,"&gt;"&amp;Shrnutí!$H$5,$E$11:$E$92,$E113)))</f>
        <v xml:space="preserve">  </v>
      </c>
      <c r="T113" s="101" t="str">
        <f>IF($D113=0,"  ",(IF(Shrnutí!$E$5&gt;0,SUMIFS(T$11:T$92,$C$11:$C$92,Shrnutí!$E$5,$E$11:$E$92,$E113),IF(Shrnutí!$F$5&gt;0,SUMIFS(T$11:T$92,$V$11:$V$92,Shrnutí!$F$5,$E$11:$E$92,$E113),SUMIFS(T$11:T$92,$F$11:$F$92,"&gt;0",$E$11:$E$92,$E113))))/$D113-(SUMIFS(T$11:T$92,$F$11:$F$92,"&lt;"&amp;Shrnutí!$G$5,$E$11:$E$92,$E113)+SUMIFS(T$11:T$92,$F$11:$F$92,"&gt;"&amp;Shrnutí!$H$5,$E$11:$E$92,$E113)))</f>
        <v xml:space="preserve">  </v>
      </c>
      <c r="U113" s="101"/>
      <c r="V113" s="140">
        <v>7.5</v>
      </c>
      <c r="W113" s="102" t="str">
        <f t="shared" si="27"/>
        <v xml:space="preserve"> </v>
      </c>
      <c r="X113" s="149">
        <f t="shared" si="26"/>
        <v>0.66666666666666663</v>
      </c>
    </row>
  </sheetData>
  <mergeCells count="18">
    <mergeCell ref="V1:Z1"/>
    <mergeCell ref="V2:Z2"/>
    <mergeCell ref="F4:H5"/>
    <mergeCell ref="R9:U9"/>
    <mergeCell ref="K2:K5"/>
    <mergeCell ref="L2:L5"/>
    <mergeCell ref="K9:P9"/>
    <mergeCell ref="H8:I8"/>
    <mergeCell ref="D8:E8"/>
    <mergeCell ref="A1:E2"/>
    <mergeCell ref="A4:D4"/>
    <mergeCell ref="A5:D5"/>
    <mergeCell ref="I1:J1"/>
    <mergeCell ref="I2:J2"/>
    <mergeCell ref="I3:J3"/>
    <mergeCell ref="I4:J5"/>
    <mergeCell ref="F1:H2"/>
    <mergeCell ref="F3:H3"/>
  </mergeCells>
  <conditionalFormatting sqref="K96:U113">
    <cfRule type="cellIs" dxfId="23" priority="14" operator="equal">
      <formula>0</formula>
    </cfRule>
  </conditionalFormatting>
  <conditionalFormatting sqref="W11:W92">
    <cfRule type="cellIs" dxfId="22" priority="18" operator="lessThan">
      <formula>$E$4</formula>
    </cfRule>
  </conditionalFormatting>
  <conditionalFormatting sqref="E11:E92">
    <cfRule type="expression" dxfId="21" priority="24">
      <formula>AND(B11=$K$2,C11=$L$2)</formula>
    </cfRule>
    <cfRule type="expression" dxfId="20" priority="1">
      <formula>$E$4&gt;W11</formula>
    </cfRule>
  </conditionalFormatting>
  <conditionalFormatting sqref="F8">
    <cfRule type="cellIs" dxfId="19" priority="7" operator="notEqual">
      <formula>SUMIFS(F$11:F$92,$D$11:$D$92,$D$7,$E$11:$E$92,$E$7)</formula>
    </cfRule>
  </conditionalFormatting>
  <conditionalFormatting sqref="Q11:Q92">
    <cfRule type="expression" dxfId="18" priority="27">
      <formula>AND($E$7=D11,#REF!=E11)</formula>
    </cfRule>
  </conditionalFormatting>
  <conditionalFormatting sqref="F11:F92">
    <cfRule type="expression" dxfId="17" priority="28">
      <formula>AND($E$7=E11,$D$7=D11)</formula>
    </cfRule>
  </conditionalFormatting>
  <conditionalFormatting sqref="N2">
    <cfRule type="expression" dxfId="16" priority="6">
      <formula>OR($N$2=$Q$3,$N$2=$Q$4,$N$2=$Q$5)</formula>
    </cfRule>
  </conditionalFormatting>
  <conditionalFormatting sqref="Q3:Q5">
    <cfRule type="expression" dxfId="15" priority="5">
      <formula>AND($N$2=Q3)</formula>
    </cfRule>
    <cfRule type="cellIs" dxfId="14" priority="4" operator="lessThan">
      <formula>$N$2</formula>
    </cfRule>
    <cfRule type="cellIs" dxfId="13" priority="3" operator="greaterThan">
      <formula>$N$2</formula>
    </cfRule>
  </conditionalFormatting>
  <conditionalFormatting sqref="N2:Q5">
    <cfRule type="cellIs" dxfId="12" priority="2" operator="equal">
      <formula>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Y113"/>
  <sheetViews>
    <sheetView workbookViewId="0">
      <pane ySplit="10" topLeftCell="A11" activePane="bottomLeft" state="frozen"/>
      <selection pane="bottomLeft" activeCell="F12" sqref="F12"/>
    </sheetView>
  </sheetViews>
  <sheetFormatPr defaultRowHeight="15"/>
  <cols>
    <col min="1" max="1" width="3" style="47" bestFit="1" customWidth="1"/>
    <col min="2" max="2" width="6.5703125" style="47" bestFit="1" customWidth="1"/>
    <col min="3" max="3" width="7.85546875" style="47" bestFit="1" customWidth="1"/>
    <col min="4" max="4" width="11.28515625" style="47" bestFit="1" customWidth="1"/>
    <col min="5" max="5" width="10.42578125" style="47" bestFit="1" customWidth="1"/>
    <col min="6" max="6" width="17.7109375" style="47" customWidth="1"/>
    <col min="7" max="7" width="8.42578125" style="47" bestFit="1" customWidth="1"/>
    <col min="8" max="8" width="7.5703125" style="47" bestFit="1" customWidth="1"/>
    <col min="9" max="9" width="11.5703125" style="47" bestFit="1" customWidth="1"/>
    <col min="10" max="10" width="10.28515625" style="86" bestFit="1" customWidth="1"/>
    <col min="11" max="12" width="7.7109375" style="47" bestFit="1" customWidth="1"/>
    <col min="13" max="13" width="9.28515625" style="47" bestFit="1" customWidth="1"/>
    <col min="14" max="14" width="8.5703125" style="47" bestFit="1" customWidth="1"/>
    <col min="15" max="15" width="8" style="47" bestFit="1" customWidth="1"/>
    <col min="16" max="16" width="7.7109375" style="47" bestFit="1" customWidth="1"/>
    <col min="17" max="17" width="7.7109375" style="112" customWidth="1"/>
    <col min="18" max="18" width="8" style="47" bestFit="1" customWidth="1"/>
    <col min="19" max="19" width="7.7109375" style="47" bestFit="1" customWidth="1"/>
    <col min="20" max="20" width="10.140625" style="47" customWidth="1"/>
    <col min="21" max="21" width="8" style="86" bestFit="1" customWidth="1"/>
    <col min="22" max="22" width="8.5703125" style="47" bestFit="1" customWidth="1"/>
    <col min="23" max="23" width="11.5703125" style="47" bestFit="1" customWidth="1"/>
    <col min="24" max="24" width="9.28515625" style="47" bestFit="1" customWidth="1"/>
    <col min="25" max="25" width="20.7109375" style="47" customWidth="1"/>
    <col min="26" max="26" width="18.7109375" style="47" customWidth="1"/>
    <col min="27" max="27" width="12.7109375" style="47" customWidth="1"/>
    <col min="28" max="28" width="11.5703125" style="47" bestFit="1" customWidth="1"/>
    <col min="29" max="29" width="19.85546875" style="47" bestFit="1" customWidth="1"/>
    <col min="30" max="30" width="59.85546875" style="47" bestFit="1" customWidth="1"/>
    <col min="31" max="31" width="9.140625" style="47"/>
    <col min="32" max="32" width="9.85546875" style="47" customWidth="1"/>
    <col min="33" max="33" width="11.140625" style="47" customWidth="1"/>
    <col min="34" max="16384" width="9.140625" style="47"/>
  </cols>
  <sheetData>
    <row r="1" spans="1:25" ht="25.5" customHeight="1" thickBot="1">
      <c r="A1" s="470" t="s">
        <v>40</v>
      </c>
      <c r="B1" s="471"/>
      <c r="C1" s="471"/>
      <c r="D1" s="471"/>
      <c r="E1" s="472"/>
      <c r="F1" s="487" t="str">
        <f>Lisování!F1</f>
        <v>Jablka</v>
      </c>
      <c r="G1" s="488"/>
      <c r="H1" s="489"/>
      <c r="I1" s="369" t="s">
        <v>38</v>
      </c>
      <c r="J1" s="370"/>
      <c r="K1" s="183" t="s">
        <v>4</v>
      </c>
      <c r="L1" s="184" t="s">
        <v>20</v>
      </c>
      <c r="M1" s="280" t="s">
        <v>19</v>
      </c>
      <c r="N1" s="185" t="s">
        <v>10</v>
      </c>
      <c r="O1" s="186" t="s">
        <v>46</v>
      </c>
      <c r="P1" s="187" t="s">
        <v>13</v>
      </c>
      <c r="Q1" s="188" t="s">
        <v>45</v>
      </c>
      <c r="T1" s="481" t="str">
        <f>A1&amp;"  "&amp;F1&amp;" hodinový průměr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"</f>
        <v xml:space="preserve">Skládání  Jablka hodinový průměr  Výrobní příkaz  a  </v>
      </c>
      <c r="U1" s="482"/>
      <c r="V1" s="482"/>
      <c r="W1" s="482"/>
      <c r="X1" s="482"/>
      <c r="Y1" s="483"/>
    </row>
    <row r="2" spans="1:25" ht="25.5" customHeight="1" thickBot="1">
      <c r="A2" s="473"/>
      <c r="B2" s="474"/>
      <c r="C2" s="474"/>
      <c r="D2" s="474"/>
      <c r="E2" s="475"/>
      <c r="F2" s="490"/>
      <c r="G2" s="491"/>
      <c r="H2" s="492"/>
      <c r="I2" s="371">
        <f>Shrnutí!B5</f>
        <v>61.29032258064516</v>
      </c>
      <c r="J2" s="427"/>
      <c r="K2" s="384">
        <v>1</v>
      </c>
      <c r="L2" s="346" t="s">
        <v>68</v>
      </c>
      <c r="M2" s="189" t="s">
        <v>32</v>
      </c>
      <c r="N2" s="197">
        <f>SUMIFS(Lisování!H$11:H$92,Lisování!$B$11:$B$92,$K$2,Lisování!$C$11:$C$92,$L$2)</f>
        <v>14</v>
      </c>
      <c r="O2" s="190">
        <f>SUMIFS(Lisování!I$11:I$92,Lisování!$B$11:$B$92,$K$2,Lisování!$C$11:$C$92,$L$2)</f>
        <v>5</v>
      </c>
      <c r="P2" s="190">
        <f>SUMIFS(Lisování!J$11:J$92,Lisování!$B$11:$B$92,$K$2,Lisování!$C$11:$C$92,$L$2)</f>
        <v>0</v>
      </c>
      <c r="Q2" s="191">
        <f>SUM(N2:P2)</f>
        <v>19</v>
      </c>
      <c r="T2" s="484" t="str">
        <f>A1&amp;"  "&amp;F1&amp;"   rozdělení chyb   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 "</f>
        <v xml:space="preserve">Skládání  Jablka   rozdělení chyb     Výrobní příkaz  a   </v>
      </c>
      <c r="U2" s="485"/>
      <c r="V2" s="485"/>
      <c r="W2" s="485"/>
      <c r="X2" s="485"/>
      <c r="Y2" s="486"/>
    </row>
    <row r="3" spans="1:25" s="63" customFormat="1" ht="18" customHeight="1" thickBot="1">
      <c r="A3" s="209"/>
      <c r="B3" s="210"/>
      <c r="C3" s="210"/>
      <c r="D3" s="210"/>
      <c r="E3" s="211"/>
      <c r="F3" s="493" t="s">
        <v>20</v>
      </c>
      <c r="G3" s="494"/>
      <c r="H3" s="495"/>
      <c r="I3" s="373" t="s">
        <v>39</v>
      </c>
      <c r="J3" s="420"/>
      <c r="K3" s="385"/>
      <c r="L3" s="347"/>
      <c r="M3" s="192" t="s">
        <v>33</v>
      </c>
      <c r="N3" s="171">
        <f>SUMIFS(Čištění!G$11:G$92,Čištění!$B$11:$B$92,$K$2,Čištění!$C$11:$C$92,$L$2)</f>
        <v>7</v>
      </c>
      <c r="O3" s="21">
        <f>SUMIFS(Čištění!H$11:H$92,Čištění!$B$11:$B$92,$K$2,Čištění!$C$11:$C$92,$L$2)</f>
        <v>2</v>
      </c>
      <c r="P3" s="21">
        <f>SUMIFS(Čištění!I$11:I$92,Čištění!$B$11:$B$92,$K$2,Čištění!$C$11:$C$92,$L$2)</f>
        <v>5</v>
      </c>
      <c r="Q3" s="193">
        <f>SUM(N3:P3)</f>
        <v>14</v>
      </c>
      <c r="S3" s="60"/>
    </row>
    <row r="4" spans="1:25" ht="18" customHeight="1">
      <c r="A4" s="476">
        <v>7.5</v>
      </c>
      <c r="B4" s="477"/>
      <c r="C4" s="477"/>
      <c r="D4" s="477"/>
      <c r="E4" s="217">
        <v>500</v>
      </c>
      <c r="F4" s="496" t="str">
        <f>Shrnutí!E5</f>
        <v>a</v>
      </c>
      <c r="G4" s="496"/>
      <c r="H4" s="497"/>
      <c r="I4" s="362">
        <f>Shrnutí!C5</f>
        <v>112.90322580645162</v>
      </c>
      <c r="J4" s="428"/>
      <c r="K4" s="385"/>
      <c r="L4" s="347"/>
      <c r="M4" s="194" t="s">
        <v>37</v>
      </c>
      <c r="N4" s="171">
        <f>SUMIFS(Pískování!G$11:G$92,Pískování!$B$11:$B$92,$K$2,Pískování!$C$11:$C$92,$L$2)</f>
        <v>4</v>
      </c>
      <c r="O4" s="21">
        <f>SUMIFS(Pískování!H$11:H$92,Pískování!$B$11:$B$92,$K$2,Pískování!$C$11:$C$92,$L$2)</f>
        <v>5</v>
      </c>
      <c r="P4" s="21">
        <f>SUMIFS(Pískování!I$11:I$92,Pískování!$B$11:$B$92,$K$2,Pískování!$C$11:$C$92,$L$2)</f>
        <v>5</v>
      </c>
      <c r="Q4" s="193">
        <f>SUM(N4:P4)</f>
        <v>14</v>
      </c>
    </row>
    <row r="5" spans="1:25" s="112" customFormat="1" ht="18" customHeight="1" thickBot="1">
      <c r="A5" s="468" t="s">
        <v>31</v>
      </c>
      <c r="B5" s="469"/>
      <c r="C5" s="469"/>
      <c r="D5" s="469"/>
      <c r="E5" s="218">
        <f>$E$4/$A$4</f>
        <v>66.666666666666671</v>
      </c>
      <c r="F5" s="498"/>
      <c r="G5" s="498"/>
      <c r="H5" s="499"/>
      <c r="I5" s="364"/>
      <c r="J5" s="429"/>
      <c r="K5" s="386"/>
      <c r="L5" s="348"/>
      <c r="M5" s="195" t="s">
        <v>40</v>
      </c>
      <c r="N5" s="172">
        <f>SUMIFS(G$11:G$92,$B$11:$B$92,$K$2,$C$11:$C$92,$L$2)</f>
        <v>4</v>
      </c>
      <c r="O5" s="41">
        <f>SUMIFS(H$11:H$92,$B$11:$B$92,$K$2,$C$11:$C$92,$L$2)</f>
        <v>5</v>
      </c>
      <c r="P5" s="41">
        <f>SUMIFS(I$11:I$92,$B$11:$B$92,$K$2,$C$11:$C$92,$L$2)</f>
        <v>5</v>
      </c>
      <c r="Q5" s="173">
        <f>SUM(N5:P5)</f>
        <v>14</v>
      </c>
    </row>
    <row r="6" spans="1:25" ht="15.75" customHeight="1" thickBot="1">
      <c r="A6" s="180"/>
      <c r="B6" s="180"/>
      <c r="C6" s="180"/>
      <c r="D6" s="225" t="s">
        <v>8</v>
      </c>
      <c r="E6" s="253" t="s">
        <v>57</v>
      </c>
      <c r="F6" s="257" t="s">
        <v>45</v>
      </c>
      <c r="G6" s="259" t="s">
        <v>10</v>
      </c>
      <c r="H6" s="260" t="s">
        <v>61</v>
      </c>
      <c r="I6" s="261" t="s">
        <v>12</v>
      </c>
      <c r="J6" s="123" t="s">
        <v>63</v>
      </c>
    </row>
    <row r="7" spans="1:25" s="112" customFormat="1" ht="15.75" customHeight="1" thickBot="1">
      <c r="A7" s="180"/>
      <c r="B7" s="180"/>
      <c r="C7" s="180"/>
      <c r="D7" s="244">
        <v>43131</v>
      </c>
      <c r="E7" s="254">
        <v>24</v>
      </c>
      <c r="F7" s="246">
        <f>G7+I7+J7+H7</f>
        <v>0</v>
      </c>
      <c r="G7" s="222">
        <f>SUMIFS(G$11:G$92,$D$11:$D$92,$D$7,$E$11:$E$92,$E$7)</f>
        <v>0</v>
      </c>
      <c r="H7" s="223">
        <f>SUMIFS(H$11:H$92,$D$11:$D$92,$D$7,$E$11:$E$92,$E$7)</f>
        <v>0</v>
      </c>
      <c r="I7" s="223">
        <f>SUMIFS(I$11:I$92,$D$11:$D$92,$D$7,$E$11:$E$92,$E$7)</f>
        <v>0</v>
      </c>
      <c r="J7" s="56">
        <f>SUMIFS(J$11:J$92,$D$11:$D$92,$D$7,$E$11:$E$92,$E$7)</f>
        <v>0</v>
      </c>
    </row>
    <row r="8" spans="1:25" s="112" customFormat="1" ht="15.75" customHeight="1" thickBot="1">
      <c r="A8" s="180"/>
      <c r="B8" s="180"/>
      <c r="C8" s="180"/>
      <c r="D8" s="349" t="s">
        <v>65</v>
      </c>
      <c r="E8" s="350"/>
      <c r="F8" s="252">
        <v>8</v>
      </c>
      <c r="G8" s="262">
        <v>194</v>
      </c>
      <c r="H8" s="382" t="str">
        <f>IF(G7&gt;0,G8/(G7/F8)," ")</f>
        <v xml:space="preserve"> </v>
      </c>
      <c r="I8" s="383"/>
      <c r="J8" s="258"/>
      <c r="K8" s="12"/>
    </row>
    <row r="9" spans="1:25" ht="15.75" thickBot="1">
      <c r="K9" s="411" t="s">
        <v>0</v>
      </c>
      <c r="L9" s="412"/>
      <c r="M9" s="412"/>
      <c r="N9" s="412"/>
      <c r="O9" s="412"/>
      <c r="P9" s="413"/>
      <c r="Q9" s="240"/>
      <c r="R9" s="478" t="s">
        <v>14</v>
      </c>
      <c r="S9" s="479"/>
      <c r="T9" s="479"/>
      <c r="U9" s="480"/>
    </row>
    <row r="10" spans="1:25" ht="45.75" thickBot="1">
      <c r="B10" s="47" t="s">
        <v>4</v>
      </c>
      <c r="C10" s="3" t="s">
        <v>18</v>
      </c>
      <c r="D10" s="47" t="s">
        <v>8</v>
      </c>
      <c r="E10" s="31" t="s">
        <v>1</v>
      </c>
      <c r="F10" s="32" t="s">
        <v>2</v>
      </c>
      <c r="G10" s="33" t="s">
        <v>66</v>
      </c>
      <c r="H10" s="95" t="s">
        <v>11</v>
      </c>
      <c r="I10" s="91" t="s">
        <v>12</v>
      </c>
      <c r="J10" s="97" t="s">
        <v>44</v>
      </c>
      <c r="K10" s="4" t="s">
        <v>47</v>
      </c>
      <c r="L10" s="5" t="s">
        <v>48</v>
      </c>
      <c r="M10" s="5" t="s">
        <v>49</v>
      </c>
      <c r="N10" s="5" t="s">
        <v>50</v>
      </c>
      <c r="O10" s="174" t="s">
        <v>52</v>
      </c>
      <c r="P10" s="175" t="s">
        <v>51</v>
      </c>
      <c r="Q10" s="243" t="s">
        <v>64</v>
      </c>
      <c r="R10" s="33" t="s">
        <v>66</v>
      </c>
      <c r="S10" s="96" t="s">
        <v>11</v>
      </c>
      <c r="T10" s="93" t="s">
        <v>13</v>
      </c>
      <c r="U10" s="108" t="s">
        <v>44</v>
      </c>
      <c r="V10" s="87" t="s">
        <v>23</v>
      </c>
      <c r="W10" s="109" t="s">
        <v>41</v>
      </c>
    </row>
    <row r="11" spans="1:25">
      <c r="A11" s="239"/>
      <c r="B11" s="40">
        <v>1</v>
      </c>
      <c r="C11" s="36" t="s">
        <v>68</v>
      </c>
      <c r="D11" s="34">
        <v>43101</v>
      </c>
      <c r="E11" s="10">
        <v>7</v>
      </c>
      <c r="F11" s="167">
        <v>5</v>
      </c>
      <c r="G11" s="157">
        <v>4</v>
      </c>
      <c r="H11" s="157">
        <v>5</v>
      </c>
      <c r="I11" s="159">
        <v>5</v>
      </c>
      <c r="J11" s="176"/>
      <c r="K11" s="158"/>
      <c r="L11" s="157"/>
      <c r="M11" s="157"/>
      <c r="N11" s="157"/>
      <c r="O11" s="157"/>
      <c r="P11" s="157"/>
      <c r="Q11" s="242">
        <f>IF(SUM(G11:J11)=0,"-",SUM(G11:J11))</f>
        <v>14</v>
      </c>
      <c r="R11" s="241">
        <f t="shared" ref="R11:R92" si="0">IF(F11=0,"-",G11/F11)</f>
        <v>0.8</v>
      </c>
      <c r="S11" s="169">
        <f t="shared" ref="S11:S92" si="1">IF(F11=0,"-",H11/F11)</f>
        <v>1</v>
      </c>
      <c r="T11" s="169">
        <f>IF(F11=0,"-",I11/F11)</f>
        <v>1</v>
      </c>
      <c r="U11" s="170">
        <f>IF(F11=0,"-",J11/F11)</f>
        <v>0</v>
      </c>
      <c r="V11" s="110" t="str">
        <f>IF(D11&gt;0,TEXT(D11,"mmmm rr"),"-")</f>
        <v>leden 18</v>
      </c>
      <c r="W11" s="128">
        <f t="shared" ref="W11:W42" si="2">IF(SUM(R11:U11)&gt;0,SUM(R11:U11)*$A$4,"-")</f>
        <v>21</v>
      </c>
    </row>
    <row r="12" spans="1:25">
      <c r="A12" s="239"/>
      <c r="B12" s="40"/>
      <c r="C12" s="15"/>
      <c r="D12" s="34"/>
      <c r="E12" s="11"/>
      <c r="F12" s="151"/>
      <c r="G12" s="37"/>
      <c r="H12" s="37"/>
      <c r="I12" s="152"/>
      <c r="J12" s="177"/>
      <c r="K12" s="162"/>
      <c r="L12" s="37"/>
      <c r="M12" s="37"/>
      <c r="N12" s="37"/>
      <c r="O12" s="37"/>
      <c r="P12" s="37"/>
      <c r="Q12" s="113" t="str">
        <f t="shared" ref="Q12:Q75" si="3">IF(SUM(G12:J12)=0,"-",SUM(G12:J12))</f>
        <v>-</v>
      </c>
      <c r="R12" s="69" t="str">
        <f t="shared" si="0"/>
        <v>-</v>
      </c>
      <c r="S12" s="21" t="str">
        <f t="shared" si="1"/>
        <v>-</v>
      </c>
      <c r="T12" s="21" t="str">
        <f t="shared" ref="T12:T41" si="4">IF(F12=0,"-",I12/F12)</f>
        <v>-</v>
      </c>
      <c r="U12" s="71" t="str">
        <f>IF(F12=0,"-",J12/F12)</f>
        <v>-</v>
      </c>
      <c r="V12" s="110" t="str">
        <f t="shared" ref="V12:V73" si="5">IF(D12&gt;0,TEXT(D12,"mmmm rr"),"-")</f>
        <v>-</v>
      </c>
      <c r="W12" s="128" t="str">
        <f t="shared" si="2"/>
        <v>-</v>
      </c>
    </row>
    <row r="13" spans="1:25">
      <c r="A13" s="239"/>
      <c r="B13" s="40"/>
      <c r="C13" s="15"/>
      <c r="D13" s="34"/>
      <c r="E13" s="11"/>
      <c r="F13" s="151"/>
      <c r="G13" s="37"/>
      <c r="H13" s="37"/>
      <c r="I13" s="152"/>
      <c r="J13" s="177"/>
      <c r="K13" s="162"/>
      <c r="L13" s="37"/>
      <c r="M13" s="37"/>
      <c r="N13" s="37"/>
      <c r="O13" s="37"/>
      <c r="P13" s="37"/>
      <c r="Q13" s="113" t="str">
        <f t="shared" si="3"/>
        <v>-</v>
      </c>
      <c r="R13" s="69" t="str">
        <f t="shared" si="0"/>
        <v>-</v>
      </c>
      <c r="S13" s="21" t="str">
        <f t="shared" si="1"/>
        <v>-</v>
      </c>
      <c r="T13" s="21" t="str">
        <f t="shared" si="4"/>
        <v>-</v>
      </c>
      <c r="U13" s="71" t="str">
        <f t="shared" ref="U13:U70" si="6">IF(F13=0,"-",J13/F13)</f>
        <v>-</v>
      </c>
      <c r="V13" s="110" t="str">
        <f t="shared" si="5"/>
        <v>-</v>
      </c>
      <c r="W13" s="128" t="str">
        <f t="shared" si="2"/>
        <v>-</v>
      </c>
    </row>
    <row r="14" spans="1:25">
      <c r="A14" s="239"/>
      <c r="B14" s="40"/>
      <c r="C14" s="15"/>
      <c r="D14" s="34"/>
      <c r="E14" s="11"/>
      <c r="F14" s="151"/>
      <c r="G14" s="37"/>
      <c r="H14" s="37"/>
      <c r="I14" s="152"/>
      <c r="J14" s="177"/>
      <c r="K14" s="162"/>
      <c r="L14" s="37"/>
      <c r="M14" s="37"/>
      <c r="N14" s="37"/>
      <c r="O14" s="37"/>
      <c r="P14" s="37"/>
      <c r="Q14" s="113" t="str">
        <f t="shared" si="3"/>
        <v>-</v>
      </c>
      <c r="R14" s="69" t="str">
        <f t="shared" si="0"/>
        <v>-</v>
      </c>
      <c r="S14" s="21" t="str">
        <f t="shared" si="1"/>
        <v>-</v>
      </c>
      <c r="T14" s="21" t="str">
        <f t="shared" si="4"/>
        <v>-</v>
      </c>
      <c r="U14" s="71" t="str">
        <f t="shared" si="6"/>
        <v>-</v>
      </c>
      <c r="V14" s="110" t="str">
        <f t="shared" si="5"/>
        <v>-</v>
      </c>
      <c r="W14" s="128" t="str">
        <f t="shared" si="2"/>
        <v>-</v>
      </c>
    </row>
    <row r="15" spans="1:25">
      <c r="A15" s="239"/>
      <c r="B15" s="40"/>
      <c r="C15" s="15"/>
      <c r="D15" s="34"/>
      <c r="E15" s="11"/>
      <c r="F15" s="151"/>
      <c r="G15" s="37"/>
      <c r="H15" s="37"/>
      <c r="I15" s="152"/>
      <c r="J15" s="177"/>
      <c r="K15" s="162"/>
      <c r="L15" s="37"/>
      <c r="M15" s="37"/>
      <c r="N15" s="37"/>
      <c r="O15" s="37"/>
      <c r="P15" s="37"/>
      <c r="Q15" s="113" t="str">
        <f t="shared" si="3"/>
        <v>-</v>
      </c>
      <c r="R15" s="69" t="str">
        <f t="shared" ref="R15:R77" si="7">IF(F15=0,"-",G15/F15)</f>
        <v>-</v>
      </c>
      <c r="S15" s="21" t="str">
        <f t="shared" ref="S15:S77" si="8">IF(F15=0,"-",H15/F15)</f>
        <v>-</v>
      </c>
      <c r="T15" s="21" t="str">
        <f t="shared" si="4"/>
        <v>-</v>
      </c>
      <c r="U15" s="71" t="str">
        <f t="shared" si="6"/>
        <v>-</v>
      </c>
      <c r="V15" s="110" t="str">
        <f t="shared" si="5"/>
        <v>-</v>
      </c>
      <c r="W15" s="128" t="str">
        <f t="shared" si="2"/>
        <v>-</v>
      </c>
    </row>
    <row r="16" spans="1:25">
      <c r="A16" s="239"/>
      <c r="B16" s="40"/>
      <c r="C16" s="15"/>
      <c r="D16" s="34"/>
      <c r="E16" s="11"/>
      <c r="F16" s="151"/>
      <c r="G16" s="37"/>
      <c r="H16" s="37"/>
      <c r="I16" s="152"/>
      <c r="J16" s="177"/>
      <c r="K16" s="162"/>
      <c r="L16" s="37"/>
      <c r="M16" s="37"/>
      <c r="N16" s="37"/>
      <c r="O16" s="37"/>
      <c r="P16" s="37"/>
      <c r="Q16" s="113" t="str">
        <f t="shared" si="3"/>
        <v>-</v>
      </c>
      <c r="R16" s="69" t="str">
        <f t="shared" si="7"/>
        <v>-</v>
      </c>
      <c r="S16" s="21" t="str">
        <f t="shared" si="8"/>
        <v>-</v>
      </c>
      <c r="T16" s="21" t="str">
        <f t="shared" si="4"/>
        <v>-</v>
      </c>
      <c r="U16" s="71" t="str">
        <f t="shared" si="6"/>
        <v>-</v>
      </c>
      <c r="V16" s="110" t="str">
        <f t="shared" si="5"/>
        <v>-</v>
      </c>
      <c r="W16" s="128" t="str">
        <f t="shared" si="2"/>
        <v>-</v>
      </c>
    </row>
    <row r="17" spans="1:23">
      <c r="A17" s="239"/>
      <c r="B17" s="40"/>
      <c r="C17" s="15"/>
      <c r="D17" s="34"/>
      <c r="E17" s="11"/>
      <c r="F17" s="151"/>
      <c r="G17" s="37"/>
      <c r="H17" s="37"/>
      <c r="I17" s="152"/>
      <c r="J17" s="177"/>
      <c r="K17" s="162"/>
      <c r="L17" s="37"/>
      <c r="M17" s="37"/>
      <c r="N17" s="37"/>
      <c r="O17" s="37"/>
      <c r="P17" s="37"/>
      <c r="Q17" s="113" t="str">
        <f t="shared" si="3"/>
        <v>-</v>
      </c>
      <c r="R17" s="69" t="str">
        <f t="shared" si="7"/>
        <v>-</v>
      </c>
      <c r="S17" s="21" t="str">
        <f t="shared" si="8"/>
        <v>-</v>
      </c>
      <c r="T17" s="21" t="str">
        <f t="shared" si="4"/>
        <v>-</v>
      </c>
      <c r="U17" s="71" t="str">
        <f t="shared" si="6"/>
        <v>-</v>
      </c>
      <c r="V17" s="110" t="str">
        <f t="shared" si="5"/>
        <v>-</v>
      </c>
      <c r="W17" s="128" t="str">
        <f t="shared" si="2"/>
        <v>-</v>
      </c>
    </row>
    <row r="18" spans="1:23">
      <c r="A18" s="239"/>
      <c r="B18" s="40"/>
      <c r="C18" s="15"/>
      <c r="D18" s="34"/>
      <c r="E18" s="11"/>
      <c r="F18" s="151"/>
      <c r="G18" s="37"/>
      <c r="H18" s="37"/>
      <c r="I18" s="152"/>
      <c r="J18" s="177"/>
      <c r="K18" s="162"/>
      <c r="L18" s="37"/>
      <c r="M18" s="37"/>
      <c r="N18" s="37"/>
      <c r="O18" s="37"/>
      <c r="P18" s="37"/>
      <c r="Q18" s="113" t="str">
        <f t="shared" si="3"/>
        <v>-</v>
      </c>
      <c r="R18" s="69" t="str">
        <f t="shared" si="7"/>
        <v>-</v>
      </c>
      <c r="S18" s="21" t="str">
        <f t="shared" si="8"/>
        <v>-</v>
      </c>
      <c r="T18" s="21" t="str">
        <f t="shared" si="4"/>
        <v>-</v>
      </c>
      <c r="U18" s="71" t="str">
        <f t="shared" si="6"/>
        <v>-</v>
      </c>
      <c r="V18" s="110" t="str">
        <f t="shared" si="5"/>
        <v>-</v>
      </c>
      <c r="W18" s="128" t="str">
        <f t="shared" si="2"/>
        <v>-</v>
      </c>
    </row>
    <row r="19" spans="1:23">
      <c r="A19" s="239"/>
      <c r="B19" s="40"/>
      <c r="C19" s="15"/>
      <c r="D19" s="34"/>
      <c r="E19" s="11"/>
      <c r="F19" s="151"/>
      <c r="G19" s="37"/>
      <c r="H19" s="37"/>
      <c r="I19" s="152"/>
      <c r="J19" s="177"/>
      <c r="K19" s="162"/>
      <c r="L19" s="37"/>
      <c r="M19" s="37"/>
      <c r="N19" s="37"/>
      <c r="O19" s="37"/>
      <c r="P19" s="37"/>
      <c r="Q19" s="113" t="str">
        <f t="shared" si="3"/>
        <v>-</v>
      </c>
      <c r="R19" s="69" t="str">
        <f t="shared" si="7"/>
        <v>-</v>
      </c>
      <c r="S19" s="21" t="str">
        <f t="shared" si="8"/>
        <v>-</v>
      </c>
      <c r="T19" s="21" t="str">
        <f t="shared" si="4"/>
        <v>-</v>
      </c>
      <c r="U19" s="71" t="str">
        <f t="shared" si="6"/>
        <v>-</v>
      </c>
      <c r="V19" s="110" t="str">
        <f t="shared" si="5"/>
        <v>-</v>
      </c>
      <c r="W19" s="128" t="str">
        <f t="shared" si="2"/>
        <v>-</v>
      </c>
    </row>
    <row r="20" spans="1:23">
      <c r="A20" s="239"/>
      <c r="B20" s="40"/>
      <c r="C20" s="15"/>
      <c r="D20" s="34"/>
      <c r="E20" s="11"/>
      <c r="F20" s="151"/>
      <c r="G20" s="37"/>
      <c r="H20" s="37"/>
      <c r="I20" s="152"/>
      <c r="J20" s="177"/>
      <c r="K20" s="162"/>
      <c r="L20" s="37"/>
      <c r="M20" s="37"/>
      <c r="N20" s="37"/>
      <c r="O20" s="37"/>
      <c r="P20" s="37"/>
      <c r="Q20" s="113" t="str">
        <f t="shared" si="3"/>
        <v>-</v>
      </c>
      <c r="R20" s="69" t="str">
        <f t="shared" si="7"/>
        <v>-</v>
      </c>
      <c r="S20" s="21" t="str">
        <f t="shared" si="8"/>
        <v>-</v>
      </c>
      <c r="T20" s="21" t="str">
        <f t="shared" si="4"/>
        <v>-</v>
      </c>
      <c r="U20" s="71" t="str">
        <f t="shared" si="6"/>
        <v>-</v>
      </c>
      <c r="V20" s="110" t="str">
        <f t="shared" si="5"/>
        <v>-</v>
      </c>
      <c r="W20" s="128" t="str">
        <f t="shared" si="2"/>
        <v>-</v>
      </c>
    </row>
    <row r="21" spans="1:23">
      <c r="A21" s="239"/>
      <c r="B21" s="40"/>
      <c r="C21" s="15"/>
      <c r="D21" s="34"/>
      <c r="E21" s="11"/>
      <c r="F21" s="151"/>
      <c r="G21" s="37"/>
      <c r="H21" s="37"/>
      <c r="I21" s="152"/>
      <c r="J21" s="177"/>
      <c r="K21" s="162"/>
      <c r="L21" s="37"/>
      <c r="M21" s="37"/>
      <c r="N21" s="37"/>
      <c r="O21" s="37"/>
      <c r="P21" s="37"/>
      <c r="Q21" s="113" t="str">
        <f t="shared" si="3"/>
        <v>-</v>
      </c>
      <c r="R21" s="69" t="str">
        <f t="shared" si="7"/>
        <v>-</v>
      </c>
      <c r="S21" s="21" t="str">
        <f t="shared" si="8"/>
        <v>-</v>
      </c>
      <c r="T21" s="21" t="str">
        <f t="shared" si="4"/>
        <v>-</v>
      </c>
      <c r="U21" s="71" t="str">
        <f t="shared" si="6"/>
        <v>-</v>
      </c>
      <c r="V21" s="110" t="str">
        <f t="shared" si="5"/>
        <v>-</v>
      </c>
      <c r="W21" s="128" t="str">
        <f t="shared" si="2"/>
        <v>-</v>
      </c>
    </row>
    <row r="22" spans="1:23">
      <c r="A22" s="239"/>
      <c r="B22" s="40"/>
      <c r="C22" s="15"/>
      <c r="D22" s="34"/>
      <c r="E22" s="11"/>
      <c r="F22" s="151"/>
      <c r="G22" s="37"/>
      <c r="H22" s="37"/>
      <c r="I22" s="152"/>
      <c r="J22" s="177"/>
      <c r="K22" s="162"/>
      <c r="L22" s="37"/>
      <c r="M22" s="37"/>
      <c r="N22" s="37"/>
      <c r="O22" s="37"/>
      <c r="P22" s="37"/>
      <c r="Q22" s="113" t="str">
        <f t="shared" si="3"/>
        <v>-</v>
      </c>
      <c r="R22" s="69" t="str">
        <f t="shared" si="7"/>
        <v>-</v>
      </c>
      <c r="S22" s="21" t="str">
        <f t="shared" si="8"/>
        <v>-</v>
      </c>
      <c r="T22" s="21" t="str">
        <f t="shared" si="4"/>
        <v>-</v>
      </c>
      <c r="U22" s="71" t="str">
        <f t="shared" si="6"/>
        <v>-</v>
      </c>
      <c r="V22" s="110" t="str">
        <f t="shared" si="5"/>
        <v>-</v>
      </c>
      <c r="W22" s="128" t="str">
        <f t="shared" si="2"/>
        <v>-</v>
      </c>
    </row>
    <row r="23" spans="1:23">
      <c r="A23" s="239"/>
      <c r="B23" s="40"/>
      <c r="C23" s="15"/>
      <c r="D23" s="34"/>
      <c r="E23" s="11"/>
      <c r="F23" s="151"/>
      <c r="G23" s="37"/>
      <c r="H23" s="37"/>
      <c r="I23" s="152"/>
      <c r="J23" s="177"/>
      <c r="K23" s="162"/>
      <c r="L23" s="37"/>
      <c r="M23" s="37"/>
      <c r="N23" s="37"/>
      <c r="O23" s="37"/>
      <c r="P23" s="37"/>
      <c r="Q23" s="113" t="str">
        <f t="shared" si="3"/>
        <v>-</v>
      </c>
      <c r="R23" s="69" t="str">
        <f t="shared" si="7"/>
        <v>-</v>
      </c>
      <c r="S23" s="21" t="str">
        <f t="shared" si="8"/>
        <v>-</v>
      </c>
      <c r="T23" s="21" t="str">
        <f t="shared" si="4"/>
        <v>-</v>
      </c>
      <c r="U23" s="71" t="str">
        <f t="shared" si="6"/>
        <v>-</v>
      </c>
      <c r="V23" s="110" t="str">
        <f t="shared" si="5"/>
        <v>-</v>
      </c>
      <c r="W23" s="128" t="str">
        <f t="shared" si="2"/>
        <v>-</v>
      </c>
    </row>
    <row r="24" spans="1:23" s="77" customFormat="1">
      <c r="A24" s="239"/>
      <c r="B24" s="40"/>
      <c r="C24" s="15"/>
      <c r="D24" s="34"/>
      <c r="E24" s="11"/>
      <c r="F24" s="151"/>
      <c r="G24" s="37"/>
      <c r="H24" s="37"/>
      <c r="I24" s="152"/>
      <c r="J24" s="177"/>
      <c r="K24" s="162"/>
      <c r="L24" s="37"/>
      <c r="M24" s="37"/>
      <c r="N24" s="37"/>
      <c r="O24" s="37"/>
      <c r="P24" s="37"/>
      <c r="Q24" s="113" t="str">
        <f t="shared" si="3"/>
        <v>-</v>
      </c>
      <c r="R24" s="69" t="str">
        <f t="shared" si="7"/>
        <v>-</v>
      </c>
      <c r="S24" s="21" t="str">
        <f t="shared" si="8"/>
        <v>-</v>
      </c>
      <c r="T24" s="21" t="str">
        <f t="shared" si="4"/>
        <v>-</v>
      </c>
      <c r="U24" s="71" t="str">
        <f t="shared" si="6"/>
        <v>-</v>
      </c>
      <c r="V24" s="110" t="str">
        <f t="shared" si="5"/>
        <v>-</v>
      </c>
      <c r="W24" s="128" t="str">
        <f t="shared" si="2"/>
        <v>-</v>
      </c>
    </row>
    <row r="25" spans="1:23" s="81" customFormat="1">
      <c r="A25" s="239"/>
      <c r="B25" s="40"/>
      <c r="C25" s="15"/>
      <c r="D25" s="34"/>
      <c r="E25" s="11"/>
      <c r="F25" s="151"/>
      <c r="G25" s="37"/>
      <c r="H25" s="37"/>
      <c r="I25" s="152"/>
      <c r="J25" s="177"/>
      <c r="K25" s="162"/>
      <c r="L25" s="37"/>
      <c r="M25" s="37"/>
      <c r="N25" s="37"/>
      <c r="O25" s="37"/>
      <c r="P25" s="37"/>
      <c r="Q25" s="113" t="str">
        <f t="shared" si="3"/>
        <v>-</v>
      </c>
      <c r="R25" s="69" t="str">
        <f t="shared" ref="R25" si="9">IF(F25=0,"-",G25/F25)</f>
        <v>-</v>
      </c>
      <c r="S25" s="21" t="str">
        <f t="shared" ref="S25" si="10">IF(F25=0,"-",H25/F25)</f>
        <v>-</v>
      </c>
      <c r="T25" s="21" t="str">
        <f t="shared" si="4"/>
        <v>-</v>
      </c>
      <c r="U25" s="71" t="str">
        <f t="shared" si="6"/>
        <v>-</v>
      </c>
      <c r="V25" s="110" t="str">
        <f t="shared" si="5"/>
        <v>-</v>
      </c>
      <c r="W25" s="128" t="str">
        <f t="shared" si="2"/>
        <v>-</v>
      </c>
    </row>
    <row r="26" spans="1:23" s="82" customFormat="1">
      <c r="A26" s="239"/>
      <c r="B26" s="40"/>
      <c r="C26" s="15"/>
      <c r="D26" s="34"/>
      <c r="E26" s="11"/>
      <c r="F26" s="151"/>
      <c r="G26" s="37"/>
      <c r="H26" s="37"/>
      <c r="I26" s="152"/>
      <c r="J26" s="177"/>
      <c r="K26" s="162"/>
      <c r="L26" s="37"/>
      <c r="M26" s="37"/>
      <c r="N26" s="37"/>
      <c r="O26" s="37"/>
      <c r="P26" s="37"/>
      <c r="Q26" s="113" t="str">
        <f t="shared" si="3"/>
        <v>-</v>
      </c>
      <c r="R26" s="69" t="str">
        <f t="shared" ref="R26:R27" si="11">IF(F26=0,"-",G26/F26)</f>
        <v>-</v>
      </c>
      <c r="S26" s="21" t="str">
        <f t="shared" ref="S26:S27" si="12">IF(F26=0,"-",H26/F26)</f>
        <v>-</v>
      </c>
      <c r="T26" s="21" t="str">
        <f t="shared" si="4"/>
        <v>-</v>
      </c>
      <c r="U26" s="71" t="str">
        <f t="shared" si="6"/>
        <v>-</v>
      </c>
      <c r="V26" s="110" t="str">
        <f t="shared" ref="V26:V27" si="13">IF(D26&gt;0,TEXT(D26,"mmmm rr"),"-")</f>
        <v>-</v>
      </c>
      <c r="W26" s="128" t="str">
        <f t="shared" si="2"/>
        <v>-</v>
      </c>
    </row>
    <row r="27" spans="1:23" s="77" customFormat="1">
      <c r="A27" s="239"/>
      <c r="B27" s="40"/>
      <c r="C27" s="15"/>
      <c r="D27" s="34"/>
      <c r="E27" s="11"/>
      <c r="F27" s="151"/>
      <c r="G27" s="37"/>
      <c r="H27" s="37"/>
      <c r="I27" s="152"/>
      <c r="J27" s="177"/>
      <c r="K27" s="162"/>
      <c r="L27" s="37"/>
      <c r="M27" s="37"/>
      <c r="N27" s="37"/>
      <c r="O27" s="37"/>
      <c r="P27" s="37"/>
      <c r="Q27" s="113" t="str">
        <f t="shared" si="3"/>
        <v>-</v>
      </c>
      <c r="R27" s="69" t="str">
        <f t="shared" si="11"/>
        <v>-</v>
      </c>
      <c r="S27" s="21" t="str">
        <f t="shared" si="12"/>
        <v>-</v>
      </c>
      <c r="T27" s="21" t="str">
        <f t="shared" si="4"/>
        <v>-</v>
      </c>
      <c r="U27" s="71" t="str">
        <f t="shared" si="6"/>
        <v>-</v>
      </c>
      <c r="V27" s="110" t="str">
        <f t="shared" si="13"/>
        <v>-</v>
      </c>
      <c r="W27" s="128" t="str">
        <f t="shared" si="2"/>
        <v>-</v>
      </c>
    </row>
    <row r="28" spans="1:23" s="77" customFormat="1">
      <c r="A28" s="239"/>
      <c r="B28" s="40"/>
      <c r="C28" s="15"/>
      <c r="D28" s="34"/>
      <c r="E28" s="11"/>
      <c r="F28" s="151"/>
      <c r="G28" s="37"/>
      <c r="H28" s="37"/>
      <c r="I28" s="152"/>
      <c r="J28" s="177"/>
      <c r="K28" s="162"/>
      <c r="L28" s="37"/>
      <c r="M28" s="37"/>
      <c r="N28" s="37"/>
      <c r="O28" s="37"/>
      <c r="P28" s="37"/>
      <c r="Q28" s="113" t="str">
        <f t="shared" si="3"/>
        <v>-</v>
      </c>
      <c r="R28" s="69" t="str">
        <f t="shared" si="7"/>
        <v>-</v>
      </c>
      <c r="S28" s="21" t="str">
        <f t="shared" si="8"/>
        <v>-</v>
      </c>
      <c r="T28" s="21" t="str">
        <f t="shared" si="4"/>
        <v>-</v>
      </c>
      <c r="U28" s="71" t="str">
        <f t="shared" si="6"/>
        <v>-</v>
      </c>
      <c r="V28" s="110" t="str">
        <f t="shared" si="5"/>
        <v>-</v>
      </c>
      <c r="W28" s="128" t="str">
        <f t="shared" si="2"/>
        <v>-</v>
      </c>
    </row>
    <row r="29" spans="1:23" s="77" customFormat="1">
      <c r="A29" s="239"/>
      <c r="B29" s="40"/>
      <c r="C29" s="15"/>
      <c r="D29" s="34"/>
      <c r="E29" s="11"/>
      <c r="F29" s="151"/>
      <c r="G29" s="37"/>
      <c r="H29" s="37"/>
      <c r="I29" s="152"/>
      <c r="J29" s="177"/>
      <c r="K29" s="162"/>
      <c r="L29" s="37"/>
      <c r="M29" s="37"/>
      <c r="N29" s="37"/>
      <c r="O29" s="37"/>
      <c r="P29" s="37"/>
      <c r="Q29" s="113" t="str">
        <f t="shared" si="3"/>
        <v>-</v>
      </c>
      <c r="R29" s="69" t="str">
        <f t="shared" si="7"/>
        <v>-</v>
      </c>
      <c r="S29" s="21" t="str">
        <f t="shared" si="8"/>
        <v>-</v>
      </c>
      <c r="T29" s="21" t="str">
        <f t="shared" si="4"/>
        <v>-</v>
      </c>
      <c r="U29" s="71" t="str">
        <f t="shared" si="6"/>
        <v>-</v>
      </c>
      <c r="V29" s="110" t="str">
        <f t="shared" si="5"/>
        <v>-</v>
      </c>
      <c r="W29" s="128" t="str">
        <f t="shared" si="2"/>
        <v>-</v>
      </c>
    </row>
    <row r="30" spans="1:23" s="77" customFormat="1">
      <c r="A30" s="239"/>
      <c r="B30" s="40"/>
      <c r="C30" s="15"/>
      <c r="D30" s="34"/>
      <c r="E30" s="11"/>
      <c r="F30" s="151"/>
      <c r="G30" s="37"/>
      <c r="H30" s="37"/>
      <c r="I30" s="152"/>
      <c r="J30" s="177"/>
      <c r="K30" s="162"/>
      <c r="L30" s="37"/>
      <c r="M30" s="37"/>
      <c r="N30" s="37"/>
      <c r="O30" s="37"/>
      <c r="P30" s="37"/>
      <c r="Q30" s="113" t="str">
        <f t="shared" si="3"/>
        <v>-</v>
      </c>
      <c r="R30" s="69" t="str">
        <f t="shared" si="7"/>
        <v>-</v>
      </c>
      <c r="S30" s="21" t="str">
        <f t="shared" si="8"/>
        <v>-</v>
      </c>
      <c r="T30" s="21" t="str">
        <f t="shared" si="4"/>
        <v>-</v>
      </c>
      <c r="U30" s="71" t="str">
        <f t="shared" si="6"/>
        <v>-</v>
      </c>
      <c r="V30" s="110" t="str">
        <f t="shared" si="5"/>
        <v>-</v>
      </c>
      <c r="W30" s="128" t="str">
        <f t="shared" si="2"/>
        <v>-</v>
      </c>
    </row>
    <row r="31" spans="1:23" s="77" customFormat="1">
      <c r="A31" s="239"/>
      <c r="B31" s="40"/>
      <c r="C31" s="15"/>
      <c r="D31" s="34"/>
      <c r="E31" s="11"/>
      <c r="F31" s="151"/>
      <c r="G31" s="37"/>
      <c r="H31" s="37"/>
      <c r="I31" s="152"/>
      <c r="J31" s="177"/>
      <c r="K31" s="162"/>
      <c r="L31" s="37"/>
      <c r="M31" s="37"/>
      <c r="N31" s="37"/>
      <c r="O31" s="37"/>
      <c r="P31" s="37"/>
      <c r="Q31" s="113" t="str">
        <f t="shared" si="3"/>
        <v>-</v>
      </c>
      <c r="R31" s="69" t="str">
        <f t="shared" si="7"/>
        <v>-</v>
      </c>
      <c r="S31" s="21" t="str">
        <f t="shared" si="8"/>
        <v>-</v>
      </c>
      <c r="T31" s="21" t="str">
        <f t="shared" si="4"/>
        <v>-</v>
      </c>
      <c r="U31" s="71" t="str">
        <f t="shared" si="6"/>
        <v>-</v>
      </c>
      <c r="V31" s="110" t="str">
        <f t="shared" si="5"/>
        <v>-</v>
      </c>
      <c r="W31" s="128" t="str">
        <f t="shared" si="2"/>
        <v>-</v>
      </c>
    </row>
    <row r="32" spans="1:23" s="77" customFormat="1">
      <c r="A32" s="239"/>
      <c r="B32" s="40"/>
      <c r="C32" s="15"/>
      <c r="D32" s="34"/>
      <c r="E32" s="11"/>
      <c r="F32" s="151"/>
      <c r="G32" s="37"/>
      <c r="H32" s="37"/>
      <c r="I32" s="152"/>
      <c r="J32" s="177"/>
      <c r="K32" s="162"/>
      <c r="L32" s="37"/>
      <c r="M32" s="37"/>
      <c r="N32" s="37"/>
      <c r="O32" s="37"/>
      <c r="P32" s="37"/>
      <c r="Q32" s="113" t="str">
        <f t="shared" si="3"/>
        <v>-</v>
      </c>
      <c r="R32" s="69" t="str">
        <f t="shared" si="7"/>
        <v>-</v>
      </c>
      <c r="S32" s="21" t="str">
        <f t="shared" si="8"/>
        <v>-</v>
      </c>
      <c r="T32" s="21" t="str">
        <f t="shared" si="4"/>
        <v>-</v>
      </c>
      <c r="U32" s="71" t="str">
        <f t="shared" si="6"/>
        <v>-</v>
      </c>
      <c r="V32" s="110" t="str">
        <f t="shared" si="5"/>
        <v>-</v>
      </c>
      <c r="W32" s="128" t="str">
        <f t="shared" si="2"/>
        <v>-</v>
      </c>
    </row>
    <row r="33" spans="1:23" s="77" customFormat="1">
      <c r="A33" s="239"/>
      <c r="B33" s="40"/>
      <c r="C33" s="15"/>
      <c r="D33" s="34"/>
      <c r="E33" s="11"/>
      <c r="F33" s="151"/>
      <c r="G33" s="37"/>
      <c r="H33" s="37"/>
      <c r="I33" s="152"/>
      <c r="J33" s="177"/>
      <c r="K33" s="162"/>
      <c r="L33" s="37"/>
      <c r="M33" s="37"/>
      <c r="N33" s="37"/>
      <c r="O33" s="37"/>
      <c r="P33" s="37"/>
      <c r="Q33" s="113" t="str">
        <f t="shared" si="3"/>
        <v>-</v>
      </c>
      <c r="R33" s="69" t="str">
        <f t="shared" si="7"/>
        <v>-</v>
      </c>
      <c r="S33" s="21" t="str">
        <f t="shared" si="8"/>
        <v>-</v>
      </c>
      <c r="T33" s="21" t="str">
        <f t="shared" si="4"/>
        <v>-</v>
      </c>
      <c r="U33" s="71" t="str">
        <f t="shared" si="6"/>
        <v>-</v>
      </c>
      <c r="V33" s="110" t="str">
        <f t="shared" si="5"/>
        <v>-</v>
      </c>
      <c r="W33" s="128" t="str">
        <f t="shared" si="2"/>
        <v>-</v>
      </c>
    </row>
    <row r="34" spans="1:23" s="82" customFormat="1">
      <c r="A34" s="239"/>
      <c r="B34" s="40"/>
      <c r="C34" s="15"/>
      <c r="D34" s="34"/>
      <c r="E34" s="11"/>
      <c r="F34" s="151"/>
      <c r="G34" s="37"/>
      <c r="H34" s="37"/>
      <c r="I34" s="152"/>
      <c r="J34" s="177"/>
      <c r="K34" s="162"/>
      <c r="L34" s="37"/>
      <c r="M34" s="37"/>
      <c r="N34" s="37"/>
      <c r="O34" s="37"/>
      <c r="P34" s="37"/>
      <c r="Q34" s="113" t="str">
        <f t="shared" si="3"/>
        <v>-</v>
      </c>
      <c r="R34" s="69" t="str">
        <f t="shared" ref="R34" si="14">IF(F34=0,"-",G34/F34)</f>
        <v>-</v>
      </c>
      <c r="S34" s="21" t="str">
        <f t="shared" ref="S34" si="15">IF(F34=0,"-",H34/F34)</f>
        <v>-</v>
      </c>
      <c r="T34" s="21" t="str">
        <f t="shared" si="4"/>
        <v>-</v>
      </c>
      <c r="U34" s="71" t="str">
        <f t="shared" si="6"/>
        <v>-</v>
      </c>
      <c r="V34" s="110" t="str">
        <f t="shared" ref="V34" si="16">IF(D34&gt;0,TEXT(D34,"mmmm rr"),"-")</f>
        <v>-</v>
      </c>
      <c r="W34" s="128" t="str">
        <f t="shared" si="2"/>
        <v>-</v>
      </c>
    </row>
    <row r="35" spans="1:23" s="77" customFormat="1">
      <c r="A35" s="239"/>
      <c r="B35" s="40"/>
      <c r="C35" s="15"/>
      <c r="D35" s="34"/>
      <c r="E35" s="11"/>
      <c r="F35" s="151"/>
      <c r="G35" s="37"/>
      <c r="H35" s="37"/>
      <c r="I35" s="152"/>
      <c r="J35" s="177"/>
      <c r="K35" s="162"/>
      <c r="L35" s="37"/>
      <c r="M35" s="37"/>
      <c r="N35" s="37"/>
      <c r="O35" s="37"/>
      <c r="P35" s="37"/>
      <c r="Q35" s="113" t="str">
        <f t="shared" si="3"/>
        <v>-</v>
      </c>
      <c r="R35" s="69" t="str">
        <f t="shared" si="7"/>
        <v>-</v>
      </c>
      <c r="S35" s="21" t="str">
        <f t="shared" si="8"/>
        <v>-</v>
      </c>
      <c r="T35" s="21" t="str">
        <f t="shared" si="4"/>
        <v>-</v>
      </c>
      <c r="U35" s="71" t="str">
        <f t="shared" si="6"/>
        <v>-</v>
      </c>
      <c r="V35" s="110" t="str">
        <f t="shared" si="5"/>
        <v>-</v>
      </c>
      <c r="W35" s="128" t="str">
        <f t="shared" si="2"/>
        <v>-</v>
      </c>
    </row>
    <row r="36" spans="1:23" s="77" customFormat="1">
      <c r="A36" s="239"/>
      <c r="B36" s="40"/>
      <c r="C36" s="15"/>
      <c r="D36" s="34"/>
      <c r="E36" s="11"/>
      <c r="F36" s="151"/>
      <c r="G36" s="37"/>
      <c r="H36" s="37"/>
      <c r="I36" s="152"/>
      <c r="J36" s="177"/>
      <c r="K36" s="162"/>
      <c r="L36" s="37"/>
      <c r="M36" s="37"/>
      <c r="N36" s="37"/>
      <c r="O36" s="37"/>
      <c r="P36" s="37"/>
      <c r="Q36" s="113" t="str">
        <f t="shared" si="3"/>
        <v>-</v>
      </c>
      <c r="R36" s="69" t="str">
        <f t="shared" si="7"/>
        <v>-</v>
      </c>
      <c r="S36" s="21" t="str">
        <f t="shared" si="8"/>
        <v>-</v>
      </c>
      <c r="T36" s="21" t="str">
        <f t="shared" si="4"/>
        <v>-</v>
      </c>
      <c r="U36" s="71" t="str">
        <f t="shared" si="6"/>
        <v>-</v>
      </c>
      <c r="V36" s="110" t="str">
        <f t="shared" si="5"/>
        <v>-</v>
      </c>
      <c r="W36" s="128" t="str">
        <f t="shared" si="2"/>
        <v>-</v>
      </c>
    </row>
    <row r="37" spans="1:23" s="77" customFormat="1">
      <c r="A37" s="239"/>
      <c r="B37" s="40"/>
      <c r="C37" s="15"/>
      <c r="D37" s="34"/>
      <c r="E37" s="11"/>
      <c r="F37" s="151"/>
      <c r="G37" s="37"/>
      <c r="H37" s="37"/>
      <c r="I37" s="152"/>
      <c r="J37" s="177"/>
      <c r="K37" s="162"/>
      <c r="L37" s="37"/>
      <c r="M37" s="37"/>
      <c r="N37" s="37"/>
      <c r="O37" s="37"/>
      <c r="P37" s="37"/>
      <c r="Q37" s="113" t="str">
        <f t="shared" si="3"/>
        <v>-</v>
      </c>
      <c r="R37" s="69" t="str">
        <f t="shared" si="7"/>
        <v>-</v>
      </c>
      <c r="S37" s="21" t="str">
        <f t="shared" si="8"/>
        <v>-</v>
      </c>
      <c r="T37" s="21" t="str">
        <f t="shared" si="4"/>
        <v>-</v>
      </c>
      <c r="U37" s="71" t="str">
        <f t="shared" si="6"/>
        <v>-</v>
      </c>
      <c r="V37" s="110" t="str">
        <f t="shared" si="5"/>
        <v>-</v>
      </c>
      <c r="W37" s="128" t="str">
        <f t="shared" si="2"/>
        <v>-</v>
      </c>
    </row>
    <row r="38" spans="1:23" s="77" customFormat="1">
      <c r="A38" s="239"/>
      <c r="B38" s="40"/>
      <c r="C38" s="15"/>
      <c r="D38" s="34"/>
      <c r="E38" s="11"/>
      <c r="F38" s="151"/>
      <c r="G38" s="37"/>
      <c r="H38" s="37"/>
      <c r="I38" s="152"/>
      <c r="J38" s="177"/>
      <c r="K38" s="162"/>
      <c r="L38" s="37"/>
      <c r="M38" s="37"/>
      <c r="N38" s="37"/>
      <c r="O38" s="37"/>
      <c r="P38" s="37"/>
      <c r="Q38" s="113" t="str">
        <f t="shared" si="3"/>
        <v>-</v>
      </c>
      <c r="R38" s="69" t="str">
        <f t="shared" si="7"/>
        <v>-</v>
      </c>
      <c r="S38" s="21" t="str">
        <f t="shared" si="8"/>
        <v>-</v>
      </c>
      <c r="T38" s="21" t="str">
        <f t="shared" si="4"/>
        <v>-</v>
      </c>
      <c r="U38" s="71" t="str">
        <f t="shared" si="6"/>
        <v>-</v>
      </c>
      <c r="V38" s="110" t="str">
        <f t="shared" si="5"/>
        <v>-</v>
      </c>
      <c r="W38" s="128" t="str">
        <f t="shared" si="2"/>
        <v>-</v>
      </c>
    </row>
    <row r="39" spans="1:23" s="77" customFormat="1">
      <c r="A39" s="239"/>
      <c r="B39" s="40"/>
      <c r="C39" s="15"/>
      <c r="D39" s="34"/>
      <c r="E39" s="11"/>
      <c r="F39" s="151"/>
      <c r="G39" s="37"/>
      <c r="H39" s="37"/>
      <c r="I39" s="152"/>
      <c r="J39" s="177"/>
      <c r="K39" s="162"/>
      <c r="L39" s="37"/>
      <c r="M39" s="37"/>
      <c r="N39" s="37"/>
      <c r="O39" s="37"/>
      <c r="P39" s="37"/>
      <c r="Q39" s="113" t="str">
        <f t="shared" si="3"/>
        <v>-</v>
      </c>
      <c r="R39" s="69" t="str">
        <f t="shared" si="7"/>
        <v>-</v>
      </c>
      <c r="S39" s="21" t="str">
        <f t="shared" si="8"/>
        <v>-</v>
      </c>
      <c r="T39" s="21" t="str">
        <f t="shared" si="4"/>
        <v>-</v>
      </c>
      <c r="U39" s="71" t="str">
        <f t="shared" si="6"/>
        <v>-</v>
      </c>
      <c r="V39" s="110" t="str">
        <f t="shared" si="5"/>
        <v>-</v>
      </c>
      <c r="W39" s="128" t="str">
        <f t="shared" si="2"/>
        <v>-</v>
      </c>
    </row>
    <row r="40" spans="1:23" s="77" customFormat="1">
      <c r="A40" s="239"/>
      <c r="B40" s="40"/>
      <c r="C40" s="15"/>
      <c r="D40" s="34"/>
      <c r="E40" s="11"/>
      <c r="F40" s="151"/>
      <c r="G40" s="37"/>
      <c r="H40" s="37"/>
      <c r="I40" s="152"/>
      <c r="J40" s="177"/>
      <c r="K40" s="162"/>
      <c r="L40" s="37"/>
      <c r="M40" s="37"/>
      <c r="N40" s="37"/>
      <c r="O40" s="37"/>
      <c r="P40" s="37"/>
      <c r="Q40" s="113" t="str">
        <f t="shared" si="3"/>
        <v>-</v>
      </c>
      <c r="R40" s="69" t="str">
        <f t="shared" si="7"/>
        <v>-</v>
      </c>
      <c r="S40" s="21" t="str">
        <f t="shared" si="8"/>
        <v>-</v>
      </c>
      <c r="T40" s="21" t="str">
        <f t="shared" si="4"/>
        <v>-</v>
      </c>
      <c r="U40" s="71" t="str">
        <f t="shared" si="6"/>
        <v>-</v>
      </c>
      <c r="V40" s="110" t="str">
        <f t="shared" si="5"/>
        <v>-</v>
      </c>
      <c r="W40" s="128" t="str">
        <f t="shared" si="2"/>
        <v>-</v>
      </c>
    </row>
    <row r="41" spans="1:23" s="77" customFormat="1">
      <c r="A41" s="239"/>
      <c r="B41" s="40"/>
      <c r="C41" s="15"/>
      <c r="D41" s="34"/>
      <c r="E41" s="11"/>
      <c r="F41" s="151"/>
      <c r="G41" s="37"/>
      <c r="H41" s="37"/>
      <c r="I41" s="152"/>
      <c r="J41" s="177"/>
      <c r="K41" s="162"/>
      <c r="L41" s="37"/>
      <c r="M41" s="37"/>
      <c r="N41" s="37"/>
      <c r="O41" s="37"/>
      <c r="P41" s="37"/>
      <c r="Q41" s="113" t="str">
        <f t="shared" si="3"/>
        <v>-</v>
      </c>
      <c r="R41" s="69" t="str">
        <f t="shared" si="7"/>
        <v>-</v>
      </c>
      <c r="S41" s="21" t="str">
        <f t="shared" si="8"/>
        <v>-</v>
      </c>
      <c r="T41" s="21" t="str">
        <f t="shared" si="4"/>
        <v>-</v>
      </c>
      <c r="U41" s="71" t="str">
        <f t="shared" si="6"/>
        <v>-</v>
      </c>
      <c r="V41" s="110" t="str">
        <f t="shared" si="5"/>
        <v>-</v>
      </c>
      <c r="W41" s="128" t="str">
        <f t="shared" si="2"/>
        <v>-</v>
      </c>
    </row>
    <row r="42" spans="1:23" s="77" customFormat="1">
      <c r="A42" s="239"/>
      <c r="B42" s="40"/>
      <c r="C42" s="15"/>
      <c r="D42" s="34"/>
      <c r="E42" s="11"/>
      <c r="F42" s="151"/>
      <c r="G42" s="37"/>
      <c r="H42" s="37"/>
      <c r="I42" s="152"/>
      <c r="J42" s="177"/>
      <c r="K42" s="162"/>
      <c r="L42" s="37"/>
      <c r="M42" s="37"/>
      <c r="N42" s="37"/>
      <c r="O42" s="37"/>
      <c r="P42" s="37"/>
      <c r="Q42" s="113" t="str">
        <f t="shared" si="3"/>
        <v>-</v>
      </c>
      <c r="R42" s="69" t="str">
        <f t="shared" si="7"/>
        <v>-</v>
      </c>
      <c r="S42" s="21" t="str">
        <f t="shared" si="8"/>
        <v>-</v>
      </c>
      <c r="T42" s="21" t="str">
        <f t="shared" ref="T42:T73" si="17">IF(F42=0,"-",I42/F42)</f>
        <v>-</v>
      </c>
      <c r="U42" s="71" t="str">
        <f t="shared" si="6"/>
        <v>-</v>
      </c>
      <c r="V42" s="110" t="str">
        <f t="shared" si="5"/>
        <v>-</v>
      </c>
      <c r="W42" s="128" t="str">
        <f t="shared" si="2"/>
        <v>-</v>
      </c>
    </row>
    <row r="43" spans="1:23" s="77" customFormat="1">
      <c r="A43" s="239"/>
      <c r="B43" s="40"/>
      <c r="C43" s="15"/>
      <c r="D43" s="34"/>
      <c r="E43" s="11"/>
      <c r="F43" s="151"/>
      <c r="G43" s="37"/>
      <c r="H43" s="37"/>
      <c r="I43" s="152"/>
      <c r="J43" s="177"/>
      <c r="K43" s="162"/>
      <c r="L43" s="37"/>
      <c r="M43" s="37"/>
      <c r="N43" s="37"/>
      <c r="O43" s="37"/>
      <c r="P43" s="37"/>
      <c r="Q43" s="113" t="str">
        <f t="shared" si="3"/>
        <v>-</v>
      </c>
      <c r="R43" s="69" t="str">
        <f t="shared" si="7"/>
        <v>-</v>
      </c>
      <c r="S43" s="21" t="str">
        <f t="shared" si="8"/>
        <v>-</v>
      </c>
      <c r="T43" s="21" t="str">
        <f t="shared" si="17"/>
        <v>-</v>
      </c>
      <c r="U43" s="71" t="str">
        <f t="shared" si="6"/>
        <v>-</v>
      </c>
      <c r="V43" s="110" t="str">
        <f t="shared" si="5"/>
        <v>-</v>
      </c>
      <c r="W43" s="128" t="str">
        <f t="shared" ref="W43:W74" si="18">IF(SUM(R43:U43)&gt;0,SUM(R43:U43)*$A$4,"-")</f>
        <v>-</v>
      </c>
    </row>
    <row r="44" spans="1:23" s="77" customFormat="1">
      <c r="A44" s="239"/>
      <c r="B44" s="40"/>
      <c r="C44" s="15"/>
      <c r="D44" s="34"/>
      <c r="E44" s="11"/>
      <c r="F44" s="151"/>
      <c r="G44" s="37"/>
      <c r="H44" s="37"/>
      <c r="I44" s="152"/>
      <c r="J44" s="177"/>
      <c r="K44" s="162"/>
      <c r="L44" s="37"/>
      <c r="M44" s="37"/>
      <c r="N44" s="37"/>
      <c r="O44" s="37"/>
      <c r="P44" s="37"/>
      <c r="Q44" s="113" t="str">
        <f t="shared" si="3"/>
        <v>-</v>
      </c>
      <c r="R44" s="69" t="str">
        <f t="shared" si="7"/>
        <v>-</v>
      </c>
      <c r="S44" s="21" t="str">
        <f t="shared" si="8"/>
        <v>-</v>
      </c>
      <c r="T44" s="21" t="str">
        <f t="shared" si="17"/>
        <v>-</v>
      </c>
      <c r="U44" s="71" t="str">
        <f t="shared" si="6"/>
        <v>-</v>
      </c>
      <c r="V44" s="110" t="str">
        <f t="shared" si="5"/>
        <v>-</v>
      </c>
      <c r="W44" s="128" t="str">
        <f t="shared" si="18"/>
        <v>-</v>
      </c>
    </row>
    <row r="45" spans="1:23" s="77" customFormat="1">
      <c r="A45" s="239"/>
      <c r="B45" s="40"/>
      <c r="C45" s="15"/>
      <c r="D45" s="34"/>
      <c r="E45" s="11"/>
      <c r="F45" s="151"/>
      <c r="G45" s="37"/>
      <c r="H45" s="37"/>
      <c r="I45" s="152"/>
      <c r="J45" s="177"/>
      <c r="K45" s="162"/>
      <c r="L45" s="37"/>
      <c r="M45" s="37"/>
      <c r="N45" s="37"/>
      <c r="O45" s="37"/>
      <c r="P45" s="37"/>
      <c r="Q45" s="113" t="str">
        <f t="shared" si="3"/>
        <v>-</v>
      </c>
      <c r="R45" s="69" t="str">
        <f t="shared" si="7"/>
        <v>-</v>
      </c>
      <c r="S45" s="21" t="str">
        <f t="shared" si="8"/>
        <v>-</v>
      </c>
      <c r="T45" s="21" t="str">
        <f t="shared" si="17"/>
        <v>-</v>
      </c>
      <c r="U45" s="71" t="str">
        <f t="shared" si="6"/>
        <v>-</v>
      </c>
      <c r="V45" s="110" t="str">
        <f t="shared" si="5"/>
        <v>-</v>
      </c>
      <c r="W45" s="128" t="str">
        <f t="shared" si="18"/>
        <v>-</v>
      </c>
    </row>
    <row r="46" spans="1:23" s="77" customFormat="1">
      <c r="A46" s="239"/>
      <c r="B46" s="40"/>
      <c r="C46" s="15"/>
      <c r="D46" s="34"/>
      <c r="E46" s="11"/>
      <c r="F46" s="151"/>
      <c r="G46" s="37"/>
      <c r="H46" s="37"/>
      <c r="I46" s="152"/>
      <c r="J46" s="177"/>
      <c r="K46" s="162"/>
      <c r="L46" s="37"/>
      <c r="M46" s="37"/>
      <c r="N46" s="37"/>
      <c r="O46" s="37"/>
      <c r="P46" s="37"/>
      <c r="Q46" s="113" t="str">
        <f t="shared" si="3"/>
        <v>-</v>
      </c>
      <c r="R46" s="69" t="str">
        <f t="shared" si="7"/>
        <v>-</v>
      </c>
      <c r="S46" s="21" t="str">
        <f t="shared" si="8"/>
        <v>-</v>
      </c>
      <c r="T46" s="21" t="str">
        <f t="shared" si="17"/>
        <v>-</v>
      </c>
      <c r="U46" s="71" t="str">
        <f t="shared" si="6"/>
        <v>-</v>
      </c>
      <c r="V46" s="110" t="str">
        <f t="shared" si="5"/>
        <v>-</v>
      </c>
      <c r="W46" s="128" t="str">
        <f t="shared" si="18"/>
        <v>-</v>
      </c>
    </row>
    <row r="47" spans="1:23" s="77" customFormat="1">
      <c r="A47" s="239"/>
      <c r="B47" s="40"/>
      <c r="C47" s="15"/>
      <c r="D47" s="34"/>
      <c r="E47" s="11"/>
      <c r="F47" s="151"/>
      <c r="G47" s="37"/>
      <c r="H47" s="37"/>
      <c r="I47" s="152"/>
      <c r="J47" s="177"/>
      <c r="K47" s="162"/>
      <c r="L47" s="37"/>
      <c r="M47" s="37"/>
      <c r="N47" s="37"/>
      <c r="O47" s="37"/>
      <c r="P47" s="37"/>
      <c r="Q47" s="113" t="str">
        <f t="shared" si="3"/>
        <v>-</v>
      </c>
      <c r="R47" s="69" t="str">
        <f t="shared" si="7"/>
        <v>-</v>
      </c>
      <c r="S47" s="21" t="str">
        <f t="shared" si="8"/>
        <v>-</v>
      </c>
      <c r="T47" s="21" t="str">
        <f t="shared" si="17"/>
        <v>-</v>
      </c>
      <c r="U47" s="71" t="str">
        <f t="shared" si="6"/>
        <v>-</v>
      </c>
      <c r="V47" s="110" t="str">
        <f t="shared" si="5"/>
        <v>-</v>
      </c>
      <c r="W47" s="128" t="str">
        <f t="shared" si="18"/>
        <v>-</v>
      </c>
    </row>
    <row r="48" spans="1:23" s="77" customFormat="1">
      <c r="A48" s="239"/>
      <c r="B48" s="40"/>
      <c r="C48" s="15"/>
      <c r="D48" s="34"/>
      <c r="E48" s="11"/>
      <c r="F48" s="151"/>
      <c r="G48" s="37"/>
      <c r="H48" s="37"/>
      <c r="I48" s="152"/>
      <c r="J48" s="177"/>
      <c r="K48" s="162"/>
      <c r="L48" s="37"/>
      <c r="M48" s="37"/>
      <c r="N48" s="37"/>
      <c r="O48" s="37"/>
      <c r="P48" s="37"/>
      <c r="Q48" s="113" t="str">
        <f t="shared" si="3"/>
        <v>-</v>
      </c>
      <c r="R48" s="69" t="str">
        <f t="shared" si="7"/>
        <v>-</v>
      </c>
      <c r="S48" s="21" t="str">
        <f t="shared" si="8"/>
        <v>-</v>
      </c>
      <c r="T48" s="21" t="str">
        <f t="shared" si="17"/>
        <v>-</v>
      </c>
      <c r="U48" s="71" t="str">
        <f t="shared" si="6"/>
        <v>-</v>
      </c>
      <c r="V48" s="110" t="str">
        <f t="shared" si="5"/>
        <v>-</v>
      </c>
      <c r="W48" s="128" t="str">
        <f t="shared" si="18"/>
        <v>-</v>
      </c>
    </row>
    <row r="49" spans="1:23" s="77" customFormat="1">
      <c r="A49" s="239"/>
      <c r="B49" s="40"/>
      <c r="C49" s="15"/>
      <c r="D49" s="34"/>
      <c r="E49" s="11"/>
      <c r="F49" s="151"/>
      <c r="G49" s="37"/>
      <c r="H49" s="37"/>
      <c r="I49" s="152"/>
      <c r="J49" s="177"/>
      <c r="K49" s="162"/>
      <c r="L49" s="37"/>
      <c r="M49" s="37"/>
      <c r="N49" s="37"/>
      <c r="O49" s="37"/>
      <c r="P49" s="37"/>
      <c r="Q49" s="113" t="str">
        <f t="shared" si="3"/>
        <v>-</v>
      </c>
      <c r="R49" s="69" t="str">
        <f t="shared" si="7"/>
        <v>-</v>
      </c>
      <c r="S49" s="21" t="str">
        <f t="shared" si="8"/>
        <v>-</v>
      </c>
      <c r="T49" s="21" t="str">
        <f t="shared" si="17"/>
        <v>-</v>
      </c>
      <c r="U49" s="71" t="str">
        <f t="shared" si="6"/>
        <v>-</v>
      </c>
      <c r="V49" s="110" t="str">
        <f t="shared" si="5"/>
        <v>-</v>
      </c>
      <c r="W49" s="128" t="str">
        <f t="shared" si="18"/>
        <v>-</v>
      </c>
    </row>
    <row r="50" spans="1:23" s="77" customFormat="1">
      <c r="A50" s="239"/>
      <c r="B50" s="40"/>
      <c r="C50" s="15"/>
      <c r="D50" s="34"/>
      <c r="E50" s="11"/>
      <c r="F50" s="151"/>
      <c r="G50" s="37"/>
      <c r="H50" s="37"/>
      <c r="I50" s="152"/>
      <c r="J50" s="177"/>
      <c r="K50" s="162"/>
      <c r="L50" s="37"/>
      <c r="M50" s="37"/>
      <c r="N50" s="37"/>
      <c r="O50" s="37"/>
      <c r="P50" s="37"/>
      <c r="Q50" s="113" t="str">
        <f t="shared" si="3"/>
        <v>-</v>
      </c>
      <c r="R50" s="69" t="str">
        <f t="shared" si="7"/>
        <v>-</v>
      </c>
      <c r="S50" s="21" t="str">
        <f t="shared" si="8"/>
        <v>-</v>
      </c>
      <c r="T50" s="21" t="str">
        <f t="shared" si="17"/>
        <v>-</v>
      </c>
      <c r="U50" s="71" t="str">
        <f t="shared" si="6"/>
        <v>-</v>
      </c>
      <c r="V50" s="110" t="str">
        <f t="shared" si="5"/>
        <v>-</v>
      </c>
      <c r="W50" s="128" t="str">
        <f t="shared" si="18"/>
        <v>-</v>
      </c>
    </row>
    <row r="51" spans="1:23" s="77" customFormat="1">
      <c r="A51" s="239"/>
      <c r="B51" s="40"/>
      <c r="C51" s="15"/>
      <c r="D51" s="34"/>
      <c r="E51" s="11"/>
      <c r="F51" s="151"/>
      <c r="G51" s="37"/>
      <c r="H51" s="37"/>
      <c r="I51" s="152"/>
      <c r="J51" s="177"/>
      <c r="K51" s="162"/>
      <c r="L51" s="37"/>
      <c r="M51" s="37"/>
      <c r="N51" s="37"/>
      <c r="O51" s="37"/>
      <c r="P51" s="37"/>
      <c r="Q51" s="113" t="str">
        <f t="shared" si="3"/>
        <v>-</v>
      </c>
      <c r="R51" s="69" t="str">
        <f t="shared" si="7"/>
        <v>-</v>
      </c>
      <c r="S51" s="21" t="str">
        <f t="shared" si="8"/>
        <v>-</v>
      </c>
      <c r="T51" s="21" t="str">
        <f t="shared" si="17"/>
        <v>-</v>
      </c>
      <c r="U51" s="71" t="str">
        <f t="shared" si="6"/>
        <v>-</v>
      </c>
      <c r="V51" s="110" t="str">
        <f t="shared" si="5"/>
        <v>-</v>
      </c>
      <c r="W51" s="128" t="str">
        <f t="shared" si="18"/>
        <v>-</v>
      </c>
    </row>
    <row r="52" spans="1:23" s="77" customFormat="1">
      <c r="A52" s="239"/>
      <c r="B52" s="40"/>
      <c r="C52" s="15"/>
      <c r="D52" s="34"/>
      <c r="E52" s="11"/>
      <c r="F52" s="151"/>
      <c r="G52" s="37"/>
      <c r="H52" s="37"/>
      <c r="I52" s="152"/>
      <c r="J52" s="177"/>
      <c r="K52" s="162"/>
      <c r="L52" s="37"/>
      <c r="M52" s="37"/>
      <c r="N52" s="37"/>
      <c r="O52" s="37"/>
      <c r="P52" s="37"/>
      <c r="Q52" s="113" t="str">
        <f t="shared" si="3"/>
        <v>-</v>
      </c>
      <c r="R52" s="69" t="str">
        <f t="shared" si="7"/>
        <v>-</v>
      </c>
      <c r="S52" s="21" t="str">
        <f t="shared" si="8"/>
        <v>-</v>
      </c>
      <c r="T52" s="21" t="str">
        <f t="shared" si="17"/>
        <v>-</v>
      </c>
      <c r="U52" s="71" t="str">
        <f t="shared" si="6"/>
        <v>-</v>
      </c>
      <c r="V52" s="110" t="str">
        <f t="shared" si="5"/>
        <v>-</v>
      </c>
      <c r="W52" s="128" t="str">
        <f t="shared" si="18"/>
        <v>-</v>
      </c>
    </row>
    <row r="53" spans="1:23" s="77" customFormat="1">
      <c r="A53" s="239"/>
      <c r="B53" s="40"/>
      <c r="C53" s="15"/>
      <c r="D53" s="34"/>
      <c r="E53" s="11"/>
      <c r="F53" s="151"/>
      <c r="G53" s="37"/>
      <c r="H53" s="37"/>
      <c r="I53" s="152"/>
      <c r="J53" s="177"/>
      <c r="K53" s="162"/>
      <c r="L53" s="37"/>
      <c r="M53" s="37"/>
      <c r="N53" s="37"/>
      <c r="O53" s="37"/>
      <c r="P53" s="37"/>
      <c r="Q53" s="113" t="str">
        <f t="shared" si="3"/>
        <v>-</v>
      </c>
      <c r="R53" s="69" t="str">
        <f t="shared" si="7"/>
        <v>-</v>
      </c>
      <c r="S53" s="21" t="str">
        <f t="shared" si="8"/>
        <v>-</v>
      </c>
      <c r="T53" s="21" t="str">
        <f t="shared" si="17"/>
        <v>-</v>
      </c>
      <c r="U53" s="71" t="str">
        <f t="shared" si="6"/>
        <v>-</v>
      </c>
      <c r="V53" s="110" t="str">
        <f t="shared" si="5"/>
        <v>-</v>
      </c>
      <c r="W53" s="128" t="str">
        <f t="shared" si="18"/>
        <v>-</v>
      </c>
    </row>
    <row r="54" spans="1:23" s="77" customFormat="1">
      <c r="A54" s="239"/>
      <c r="B54" s="40"/>
      <c r="C54" s="15"/>
      <c r="D54" s="34"/>
      <c r="E54" s="11"/>
      <c r="F54" s="151"/>
      <c r="G54" s="37"/>
      <c r="H54" s="37"/>
      <c r="I54" s="152"/>
      <c r="J54" s="177"/>
      <c r="K54" s="162"/>
      <c r="L54" s="37"/>
      <c r="M54" s="37"/>
      <c r="N54" s="37"/>
      <c r="O54" s="37"/>
      <c r="P54" s="37"/>
      <c r="Q54" s="113" t="str">
        <f t="shared" si="3"/>
        <v>-</v>
      </c>
      <c r="R54" s="69" t="str">
        <f t="shared" si="7"/>
        <v>-</v>
      </c>
      <c r="S54" s="21" t="str">
        <f t="shared" si="8"/>
        <v>-</v>
      </c>
      <c r="T54" s="21" t="str">
        <f t="shared" si="17"/>
        <v>-</v>
      </c>
      <c r="U54" s="71" t="str">
        <f t="shared" si="6"/>
        <v>-</v>
      </c>
      <c r="V54" s="110" t="str">
        <f t="shared" si="5"/>
        <v>-</v>
      </c>
      <c r="W54" s="128" t="str">
        <f t="shared" si="18"/>
        <v>-</v>
      </c>
    </row>
    <row r="55" spans="1:23" s="77" customFormat="1">
      <c r="A55" s="239"/>
      <c r="B55" s="40"/>
      <c r="C55" s="15"/>
      <c r="D55" s="34"/>
      <c r="E55" s="11"/>
      <c r="F55" s="151"/>
      <c r="G55" s="37"/>
      <c r="H55" s="37"/>
      <c r="I55" s="152"/>
      <c r="J55" s="177"/>
      <c r="K55" s="162"/>
      <c r="L55" s="37"/>
      <c r="M55" s="37"/>
      <c r="N55" s="37"/>
      <c r="O55" s="37"/>
      <c r="P55" s="37"/>
      <c r="Q55" s="113" t="str">
        <f t="shared" si="3"/>
        <v>-</v>
      </c>
      <c r="R55" s="69" t="str">
        <f t="shared" si="7"/>
        <v>-</v>
      </c>
      <c r="S55" s="21" t="str">
        <f t="shared" si="8"/>
        <v>-</v>
      </c>
      <c r="T55" s="21" t="str">
        <f t="shared" si="17"/>
        <v>-</v>
      </c>
      <c r="U55" s="71" t="str">
        <f t="shared" si="6"/>
        <v>-</v>
      </c>
      <c r="V55" s="110" t="str">
        <f t="shared" si="5"/>
        <v>-</v>
      </c>
      <c r="W55" s="128" t="str">
        <f t="shared" si="18"/>
        <v>-</v>
      </c>
    </row>
    <row r="56" spans="1:23" s="77" customFormat="1">
      <c r="A56" s="239"/>
      <c r="B56" s="40"/>
      <c r="C56" s="15"/>
      <c r="D56" s="34"/>
      <c r="E56" s="11"/>
      <c r="F56" s="151"/>
      <c r="G56" s="37"/>
      <c r="H56" s="37"/>
      <c r="I56" s="152"/>
      <c r="J56" s="177"/>
      <c r="K56" s="162"/>
      <c r="L56" s="37"/>
      <c r="M56" s="37"/>
      <c r="N56" s="37"/>
      <c r="O56" s="37"/>
      <c r="P56" s="37"/>
      <c r="Q56" s="113" t="str">
        <f t="shared" si="3"/>
        <v>-</v>
      </c>
      <c r="R56" s="69" t="str">
        <f t="shared" si="7"/>
        <v>-</v>
      </c>
      <c r="S56" s="21" t="str">
        <f t="shared" si="8"/>
        <v>-</v>
      </c>
      <c r="T56" s="21" t="str">
        <f t="shared" si="17"/>
        <v>-</v>
      </c>
      <c r="U56" s="71" t="str">
        <f t="shared" si="6"/>
        <v>-</v>
      </c>
      <c r="V56" s="110" t="str">
        <f t="shared" si="5"/>
        <v>-</v>
      </c>
      <c r="W56" s="128" t="str">
        <f t="shared" si="18"/>
        <v>-</v>
      </c>
    </row>
    <row r="57" spans="1:23" s="77" customFormat="1">
      <c r="A57" s="239"/>
      <c r="B57" s="40"/>
      <c r="C57" s="15"/>
      <c r="D57" s="34"/>
      <c r="E57" s="11"/>
      <c r="F57" s="151"/>
      <c r="G57" s="37"/>
      <c r="H57" s="37"/>
      <c r="I57" s="152"/>
      <c r="J57" s="177"/>
      <c r="K57" s="162"/>
      <c r="L57" s="37"/>
      <c r="M57" s="37"/>
      <c r="N57" s="37"/>
      <c r="O57" s="37"/>
      <c r="P57" s="37"/>
      <c r="Q57" s="113" t="str">
        <f t="shared" si="3"/>
        <v>-</v>
      </c>
      <c r="R57" s="69" t="str">
        <f t="shared" si="7"/>
        <v>-</v>
      </c>
      <c r="S57" s="21" t="str">
        <f t="shared" si="8"/>
        <v>-</v>
      </c>
      <c r="T57" s="21" t="str">
        <f t="shared" si="17"/>
        <v>-</v>
      </c>
      <c r="U57" s="71" t="str">
        <f t="shared" si="6"/>
        <v>-</v>
      </c>
      <c r="V57" s="110" t="str">
        <f t="shared" si="5"/>
        <v>-</v>
      </c>
      <c r="W57" s="128" t="str">
        <f t="shared" si="18"/>
        <v>-</v>
      </c>
    </row>
    <row r="58" spans="1:23" s="77" customFormat="1">
      <c r="A58" s="239"/>
      <c r="B58" s="40"/>
      <c r="C58" s="15"/>
      <c r="D58" s="34"/>
      <c r="E58" s="11"/>
      <c r="F58" s="151"/>
      <c r="G58" s="37"/>
      <c r="H58" s="37"/>
      <c r="I58" s="152"/>
      <c r="J58" s="177"/>
      <c r="K58" s="162"/>
      <c r="L58" s="37"/>
      <c r="M58" s="37"/>
      <c r="N58" s="37"/>
      <c r="O58" s="37"/>
      <c r="P58" s="37"/>
      <c r="Q58" s="113" t="str">
        <f t="shared" si="3"/>
        <v>-</v>
      </c>
      <c r="R58" s="69" t="str">
        <f t="shared" si="7"/>
        <v>-</v>
      </c>
      <c r="S58" s="21" t="str">
        <f t="shared" si="8"/>
        <v>-</v>
      </c>
      <c r="T58" s="21" t="str">
        <f t="shared" si="17"/>
        <v>-</v>
      </c>
      <c r="U58" s="71" t="str">
        <f t="shared" si="6"/>
        <v>-</v>
      </c>
      <c r="V58" s="110" t="str">
        <f t="shared" si="5"/>
        <v>-</v>
      </c>
      <c r="W58" s="128" t="str">
        <f t="shared" si="18"/>
        <v>-</v>
      </c>
    </row>
    <row r="59" spans="1:23" s="77" customFormat="1">
      <c r="A59" s="239"/>
      <c r="B59" s="40"/>
      <c r="C59" s="15"/>
      <c r="D59" s="34"/>
      <c r="E59" s="11"/>
      <c r="F59" s="151"/>
      <c r="G59" s="37"/>
      <c r="H59" s="37"/>
      <c r="I59" s="152"/>
      <c r="J59" s="177"/>
      <c r="K59" s="162"/>
      <c r="L59" s="37"/>
      <c r="M59" s="37"/>
      <c r="N59" s="37"/>
      <c r="O59" s="37"/>
      <c r="P59" s="37"/>
      <c r="Q59" s="113" t="str">
        <f t="shared" si="3"/>
        <v>-</v>
      </c>
      <c r="R59" s="69" t="str">
        <f t="shared" si="7"/>
        <v>-</v>
      </c>
      <c r="S59" s="21" t="str">
        <f t="shared" si="8"/>
        <v>-</v>
      </c>
      <c r="T59" s="21" t="str">
        <f t="shared" si="17"/>
        <v>-</v>
      </c>
      <c r="U59" s="71" t="str">
        <f t="shared" si="6"/>
        <v>-</v>
      </c>
      <c r="V59" s="110" t="str">
        <f t="shared" si="5"/>
        <v>-</v>
      </c>
      <c r="W59" s="128" t="str">
        <f t="shared" si="18"/>
        <v>-</v>
      </c>
    </row>
    <row r="60" spans="1:23" s="77" customFormat="1">
      <c r="A60" s="239"/>
      <c r="B60" s="40"/>
      <c r="C60" s="15"/>
      <c r="D60" s="34"/>
      <c r="E60" s="11"/>
      <c r="F60" s="151"/>
      <c r="G60" s="37"/>
      <c r="H60" s="37"/>
      <c r="I60" s="152"/>
      <c r="J60" s="177"/>
      <c r="K60" s="162"/>
      <c r="L60" s="37"/>
      <c r="M60" s="37"/>
      <c r="N60" s="37"/>
      <c r="O60" s="37"/>
      <c r="P60" s="37"/>
      <c r="Q60" s="113" t="str">
        <f t="shared" si="3"/>
        <v>-</v>
      </c>
      <c r="R60" s="69" t="str">
        <f t="shared" si="7"/>
        <v>-</v>
      </c>
      <c r="S60" s="21" t="str">
        <f t="shared" si="8"/>
        <v>-</v>
      </c>
      <c r="T60" s="21" t="str">
        <f t="shared" si="17"/>
        <v>-</v>
      </c>
      <c r="U60" s="71" t="str">
        <f t="shared" si="6"/>
        <v>-</v>
      </c>
      <c r="V60" s="110" t="str">
        <f t="shared" si="5"/>
        <v>-</v>
      </c>
      <c r="W60" s="128" t="str">
        <f t="shared" si="18"/>
        <v>-</v>
      </c>
    </row>
    <row r="61" spans="1:23" s="77" customFormat="1">
      <c r="A61" s="239"/>
      <c r="B61" s="40"/>
      <c r="C61" s="15"/>
      <c r="D61" s="34"/>
      <c r="E61" s="11"/>
      <c r="F61" s="151"/>
      <c r="G61" s="37"/>
      <c r="H61" s="37"/>
      <c r="I61" s="152"/>
      <c r="J61" s="177"/>
      <c r="K61" s="162"/>
      <c r="L61" s="37"/>
      <c r="M61" s="37"/>
      <c r="N61" s="37"/>
      <c r="O61" s="37"/>
      <c r="P61" s="37"/>
      <c r="Q61" s="113" t="str">
        <f t="shared" si="3"/>
        <v>-</v>
      </c>
      <c r="R61" s="69" t="str">
        <f t="shared" si="7"/>
        <v>-</v>
      </c>
      <c r="S61" s="21" t="str">
        <f t="shared" si="8"/>
        <v>-</v>
      </c>
      <c r="T61" s="21" t="str">
        <f t="shared" si="17"/>
        <v>-</v>
      </c>
      <c r="U61" s="71" t="str">
        <f t="shared" si="6"/>
        <v>-</v>
      </c>
      <c r="V61" s="110" t="str">
        <f t="shared" si="5"/>
        <v>-</v>
      </c>
      <c r="W61" s="128" t="str">
        <f t="shared" si="18"/>
        <v>-</v>
      </c>
    </row>
    <row r="62" spans="1:23" s="77" customFormat="1">
      <c r="A62" s="239"/>
      <c r="B62" s="40"/>
      <c r="C62" s="15"/>
      <c r="D62" s="34"/>
      <c r="E62" s="11"/>
      <c r="F62" s="151"/>
      <c r="G62" s="37"/>
      <c r="H62" s="37"/>
      <c r="I62" s="152"/>
      <c r="J62" s="177"/>
      <c r="K62" s="162"/>
      <c r="L62" s="37"/>
      <c r="M62" s="37"/>
      <c r="N62" s="37"/>
      <c r="O62" s="37"/>
      <c r="P62" s="37"/>
      <c r="Q62" s="113" t="str">
        <f t="shared" si="3"/>
        <v>-</v>
      </c>
      <c r="R62" s="69" t="str">
        <f t="shared" si="7"/>
        <v>-</v>
      </c>
      <c r="S62" s="21" t="str">
        <f t="shared" si="8"/>
        <v>-</v>
      </c>
      <c r="T62" s="21" t="str">
        <f t="shared" si="17"/>
        <v>-</v>
      </c>
      <c r="U62" s="71" t="str">
        <f t="shared" si="6"/>
        <v>-</v>
      </c>
      <c r="V62" s="110" t="str">
        <f t="shared" si="5"/>
        <v>-</v>
      </c>
      <c r="W62" s="128" t="str">
        <f t="shared" si="18"/>
        <v>-</v>
      </c>
    </row>
    <row r="63" spans="1:23" s="77" customFormat="1">
      <c r="A63" s="239"/>
      <c r="B63" s="40"/>
      <c r="C63" s="15"/>
      <c r="D63" s="34"/>
      <c r="E63" s="11"/>
      <c r="F63" s="151"/>
      <c r="G63" s="37"/>
      <c r="H63" s="37"/>
      <c r="I63" s="152"/>
      <c r="J63" s="177"/>
      <c r="K63" s="162"/>
      <c r="L63" s="37"/>
      <c r="M63" s="37"/>
      <c r="N63" s="37"/>
      <c r="O63" s="37"/>
      <c r="P63" s="37"/>
      <c r="Q63" s="113" t="str">
        <f t="shared" si="3"/>
        <v>-</v>
      </c>
      <c r="R63" s="69" t="str">
        <f t="shared" si="7"/>
        <v>-</v>
      </c>
      <c r="S63" s="21" t="str">
        <f t="shared" si="8"/>
        <v>-</v>
      </c>
      <c r="T63" s="21" t="str">
        <f t="shared" si="17"/>
        <v>-</v>
      </c>
      <c r="U63" s="71" t="str">
        <f t="shared" si="6"/>
        <v>-</v>
      </c>
      <c r="V63" s="110" t="str">
        <f t="shared" si="5"/>
        <v>-</v>
      </c>
      <c r="W63" s="128" t="str">
        <f t="shared" si="18"/>
        <v>-</v>
      </c>
    </row>
    <row r="64" spans="1:23" s="77" customFormat="1">
      <c r="A64" s="239"/>
      <c r="B64" s="40"/>
      <c r="C64" s="15"/>
      <c r="D64" s="34"/>
      <c r="E64" s="11"/>
      <c r="F64" s="151"/>
      <c r="G64" s="37"/>
      <c r="H64" s="37"/>
      <c r="I64" s="152"/>
      <c r="J64" s="177"/>
      <c r="K64" s="162"/>
      <c r="L64" s="37"/>
      <c r="M64" s="37"/>
      <c r="N64" s="37"/>
      <c r="O64" s="37"/>
      <c r="P64" s="37"/>
      <c r="Q64" s="113" t="str">
        <f t="shared" si="3"/>
        <v>-</v>
      </c>
      <c r="R64" s="69" t="str">
        <f t="shared" si="7"/>
        <v>-</v>
      </c>
      <c r="S64" s="21" t="str">
        <f t="shared" si="8"/>
        <v>-</v>
      </c>
      <c r="T64" s="21" t="str">
        <f t="shared" si="17"/>
        <v>-</v>
      </c>
      <c r="U64" s="71" t="str">
        <f t="shared" si="6"/>
        <v>-</v>
      </c>
      <c r="V64" s="110" t="str">
        <f t="shared" si="5"/>
        <v>-</v>
      </c>
      <c r="W64" s="128" t="str">
        <f t="shared" si="18"/>
        <v>-</v>
      </c>
    </row>
    <row r="65" spans="1:23" s="77" customFormat="1">
      <c r="A65" s="239"/>
      <c r="B65" s="40"/>
      <c r="C65" s="15"/>
      <c r="D65" s="34"/>
      <c r="E65" s="11"/>
      <c r="F65" s="151"/>
      <c r="G65" s="37"/>
      <c r="H65" s="37"/>
      <c r="I65" s="152"/>
      <c r="J65" s="177"/>
      <c r="K65" s="162"/>
      <c r="L65" s="37"/>
      <c r="M65" s="37"/>
      <c r="N65" s="37"/>
      <c r="O65" s="37"/>
      <c r="P65" s="37"/>
      <c r="Q65" s="113" t="str">
        <f t="shared" si="3"/>
        <v>-</v>
      </c>
      <c r="R65" s="69" t="str">
        <f t="shared" si="7"/>
        <v>-</v>
      </c>
      <c r="S65" s="21" t="str">
        <f t="shared" si="8"/>
        <v>-</v>
      </c>
      <c r="T65" s="21" t="str">
        <f t="shared" si="17"/>
        <v>-</v>
      </c>
      <c r="U65" s="71" t="str">
        <f t="shared" si="6"/>
        <v>-</v>
      </c>
      <c r="V65" s="110" t="str">
        <f t="shared" si="5"/>
        <v>-</v>
      </c>
      <c r="W65" s="128" t="str">
        <f t="shared" si="18"/>
        <v>-</v>
      </c>
    </row>
    <row r="66" spans="1:23" s="77" customFormat="1">
      <c r="A66" s="239"/>
      <c r="B66" s="40"/>
      <c r="C66" s="15"/>
      <c r="D66" s="34"/>
      <c r="E66" s="11"/>
      <c r="F66" s="151"/>
      <c r="G66" s="37"/>
      <c r="H66" s="37"/>
      <c r="I66" s="152"/>
      <c r="J66" s="177"/>
      <c r="K66" s="162"/>
      <c r="L66" s="37"/>
      <c r="M66" s="37"/>
      <c r="N66" s="37"/>
      <c r="O66" s="37"/>
      <c r="P66" s="37"/>
      <c r="Q66" s="113" t="str">
        <f t="shared" si="3"/>
        <v>-</v>
      </c>
      <c r="R66" s="69" t="str">
        <f t="shared" si="7"/>
        <v>-</v>
      </c>
      <c r="S66" s="21" t="str">
        <f t="shared" si="8"/>
        <v>-</v>
      </c>
      <c r="T66" s="21" t="str">
        <f t="shared" si="17"/>
        <v>-</v>
      </c>
      <c r="U66" s="71" t="str">
        <f t="shared" si="6"/>
        <v>-</v>
      </c>
      <c r="V66" s="110" t="str">
        <f t="shared" si="5"/>
        <v>-</v>
      </c>
      <c r="W66" s="128" t="str">
        <f t="shared" si="18"/>
        <v>-</v>
      </c>
    </row>
    <row r="67" spans="1:23" s="77" customFormat="1">
      <c r="A67" s="239"/>
      <c r="B67" s="40"/>
      <c r="C67" s="15"/>
      <c r="D67" s="34"/>
      <c r="E67" s="11"/>
      <c r="F67" s="151"/>
      <c r="G67" s="37"/>
      <c r="H67" s="37"/>
      <c r="I67" s="152"/>
      <c r="J67" s="177"/>
      <c r="K67" s="162"/>
      <c r="L67" s="37"/>
      <c r="M67" s="37"/>
      <c r="N67" s="37"/>
      <c r="O67" s="37"/>
      <c r="P67" s="37"/>
      <c r="Q67" s="113" t="str">
        <f t="shared" si="3"/>
        <v>-</v>
      </c>
      <c r="R67" s="69" t="str">
        <f t="shared" si="7"/>
        <v>-</v>
      </c>
      <c r="S67" s="21" t="str">
        <f t="shared" si="8"/>
        <v>-</v>
      </c>
      <c r="T67" s="21" t="str">
        <f t="shared" si="17"/>
        <v>-</v>
      </c>
      <c r="U67" s="71" t="str">
        <f t="shared" si="6"/>
        <v>-</v>
      </c>
      <c r="V67" s="110" t="str">
        <f t="shared" si="5"/>
        <v>-</v>
      </c>
      <c r="W67" s="128" t="str">
        <f t="shared" si="18"/>
        <v>-</v>
      </c>
    </row>
    <row r="68" spans="1:23" s="77" customFormat="1">
      <c r="A68" s="239"/>
      <c r="B68" s="40"/>
      <c r="C68" s="15"/>
      <c r="D68" s="34"/>
      <c r="E68" s="11"/>
      <c r="F68" s="151"/>
      <c r="G68" s="37"/>
      <c r="H68" s="37"/>
      <c r="I68" s="152"/>
      <c r="J68" s="177"/>
      <c r="K68" s="162"/>
      <c r="L68" s="37"/>
      <c r="M68" s="37"/>
      <c r="N68" s="37"/>
      <c r="O68" s="37"/>
      <c r="P68" s="37"/>
      <c r="Q68" s="113" t="str">
        <f t="shared" si="3"/>
        <v>-</v>
      </c>
      <c r="R68" s="69" t="str">
        <f t="shared" si="7"/>
        <v>-</v>
      </c>
      <c r="S68" s="21" t="str">
        <f t="shared" si="8"/>
        <v>-</v>
      </c>
      <c r="T68" s="21" t="str">
        <f t="shared" si="17"/>
        <v>-</v>
      </c>
      <c r="U68" s="71" t="str">
        <f t="shared" si="6"/>
        <v>-</v>
      </c>
      <c r="V68" s="110" t="str">
        <f t="shared" si="5"/>
        <v>-</v>
      </c>
      <c r="W68" s="128" t="str">
        <f t="shared" si="18"/>
        <v>-</v>
      </c>
    </row>
    <row r="69" spans="1:23" s="77" customFormat="1">
      <c r="A69" s="239"/>
      <c r="B69" s="40"/>
      <c r="C69" s="15"/>
      <c r="D69" s="34"/>
      <c r="E69" s="11"/>
      <c r="F69" s="151"/>
      <c r="G69" s="37"/>
      <c r="H69" s="37"/>
      <c r="I69" s="152"/>
      <c r="J69" s="177"/>
      <c r="K69" s="162"/>
      <c r="L69" s="37"/>
      <c r="M69" s="37"/>
      <c r="N69" s="37"/>
      <c r="O69" s="37"/>
      <c r="P69" s="37"/>
      <c r="Q69" s="113" t="str">
        <f t="shared" si="3"/>
        <v>-</v>
      </c>
      <c r="R69" s="69" t="str">
        <f t="shared" si="7"/>
        <v>-</v>
      </c>
      <c r="S69" s="21" t="str">
        <f t="shared" si="8"/>
        <v>-</v>
      </c>
      <c r="T69" s="21" t="str">
        <f t="shared" si="17"/>
        <v>-</v>
      </c>
      <c r="U69" s="71" t="str">
        <f t="shared" si="6"/>
        <v>-</v>
      </c>
      <c r="V69" s="110" t="str">
        <f t="shared" si="5"/>
        <v>-</v>
      </c>
      <c r="W69" s="128" t="str">
        <f t="shared" si="18"/>
        <v>-</v>
      </c>
    </row>
    <row r="70" spans="1:23" s="77" customFormat="1">
      <c r="A70" s="239"/>
      <c r="B70" s="40"/>
      <c r="C70" s="15"/>
      <c r="D70" s="34"/>
      <c r="E70" s="11"/>
      <c r="F70" s="151"/>
      <c r="G70" s="37"/>
      <c r="H70" s="37"/>
      <c r="I70" s="152"/>
      <c r="J70" s="177"/>
      <c r="K70" s="162"/>
      <c r="L70" s="37"/>
      <c r="M70" s="37"/>
      <c r="N70" s="37"/>
      <c r="O70" s="37"/>
      <c r="P70" s="37"/>
      <c r="Q70" s="113" t="str">
        <f t="shared" si="3"/>
        <v>-</v>
      </c>
      <c r="R70" s="69" t="str">
        <f t="shared" si="7"/>
        <v>-</v>
      </c>
      <c r="S70" s="21" t="str">
        <f t="shared" si="8"/>
        <v>-</v>
      </c>
      <c r="T70" s="21" t="str">
        <f t="shared" si="17"/>
        <v>-</v>
      </c>
      <c r="U70" s="71" t="str">
        <f t="shared" si="6"/>
        <v>-</v>
      </c>
      <c r="V70" s="110" t="str">
        <f t="shared" si="5"/>
        <v>-</v>
      </c>
      <c r="W70" s="128" t="str">
        <f t="shared" si="18"/>
        <v>-</v>
      </c>
    </row>
    <row r="71" spans="1:23" s="77" customFormat="1">
      <c r="A71" s="239"/>
      <c r="B71" s="40"/>
      <c r="C71" s="15"/>
      <c r="D71" s="34"/>
      <c r="E71" s="11"/>
      <c r="F71" s="151"/>
      <c r="G71" s="37"/>
      <c r="H71" s="37"/>
      <c r="I71" s="152"/>
      <c r="J71" s="177"/>
      <c r="K71" s="162"/>
      <c r="L71" s="37"/>
      <c r="M71" s="37"/>
      <c r="N71" s="37"/>
      <c r="O71" s="37"/>
      <c r="P71" s="37"/>
      <c r="Q71" s="113" t="str">
        <f t="shared" si="3"/>
        <v>-</v>
      </c>
      <c r="R71" s="69" t="str">
        <f t="shared" si="7"/>
        <v>-</v>
      </c>
      <c r="S71" s="21" t="str">
        <f t="shared" si="8"/>
        <v>-</v>
      </c>
      <c r="T71" s="21" t="str">
        <f t="shared" si="17"/>
        <v>-</v>
      </c>
      <c r="U71" s="71" t="str">
        <f t="shared" ref="U71:U92" si="19">IF(F71=0,"-",J71/F71)</f>
        <v>-</v>
      </c>
      <c r="V71" s="110" t="str">
        <f t="shared" si="5"/>
        <v>-</v>
      </c>
      <c r="W71" s="128" t="str">
        <f t="shared" si="18"/>
        <v>-</v>
      </c>
    </row>
    <row r="72" spans="1:23" s="77" customFormat="1">
      <c r="A72" s="239"/>
      <c r="B72" s="40"/>
      <c r="C72" s="15"/>
      <c r="D72" s="34"/>
      <c r="E72" s="11"/>
      <c r="F72" s="151"/>
      <c r="G72" s="37"/>
      <c r="H72" s="37"/>
      <c r="I72" s="152"/>
      <c r="J72" s="177"/>
      <c r="K72" s="162"/>
      <c r="L72" s="37"/>
      <c r="M72" s="37"/>
      <c r="N72" s="37"/>
      <c r="O72" s="37"/>
      <c r="P72" s="37"/>
      <c r="Q72" s="113" t="str">
        <f t="shared" si="3"/>
        <v>-</v>
      </c>
      <c r="R72" s="69" t="str">
        <f t="shared" si="7"/>
        <v>-</v>
      </c>
      <c r="S72" s="21" t="str">
        <f t="shared" si="8"/>
        <v>-</v>
      </c>
      <c r="T72" s="21" t="str">
        <f t="shared" si="17"/>
        <v>-</v>
      </c>
      <c r="U72" s="71" t="str">
        <f t="shared" si="19"/>
        <v>-</v>
      </c>
      <c r="V72" s="110" t="str">
        <f t="shared" si="5"/>
        <v>-</v>
      </c>
      <c r="W72" s="128" t="str">
        <f t="shared" si="18"/>
        <v>-</v>
      </c>
    </row>
    <row r="73" spans="1:23" s="77" customFormat="1">
      <c r="A73" s="239"/>
      <c r="B73" s="40"/>
      <c r="C73" s="15"/>
      <c r="D73" s="34"/>
      <c r="E73" s="11"/>
      <c r="F73" s="151"/>
      <c r="G73" s="37"/>
      <c r="H73" s="37"/>
      <c r="I73" s="152"/>
      <c r="J73" s="177"/>
      <c r="K73" s="162"/>
      <c r="L73" s="37"/>
      <c r="M73" s="37"/>
      <c r="N73" s="37"/>
      <c r="O73" s="37"/>
      <c r="P73" s="37"/>
      <c r="Q73" s="113" t="str">
        <f t="shared" si="3"/>
        <v>-</v>
      </c>
      <c r="R73" s="69" t="str">
        <f t="shared" si="7"/>
        <v>-</v>
      </c>
      <c r="S73" s="21" t="str">
        <f t="shared" si="8"/>
        <v>-</v>
      </c>
      <c r="T73" s="21" t="str">
        <f t="shared" si="17"/>
        <v>-</v>
      </c>
      <c r="U73" s="71" t="str">
        <f t="shared" si="19"/>
        <v>-</v>
      </c>
      <c r="V73" s="110" t="str">
        <f t="shared" si="5"/>
        <v>-</v>
      </c>
      <c r="W73" s="128" t="str">
        <f t="shared" si="18"/>
        <v>-</v>
      </c>
    </row>
    <row r="74" spans="1:23" s="77" customFormat="1">
      <c r="A74" s="239"/>
      <c r="B74" s="40"/>
      <c r="C74" s="15"/>
      <c r="D74" s="34"/>
      <c r="E74" s="11"/>
      <c r="F74" s="151"/>
      <c r="G74" s="37"/>
      <c r="H74" s="37"/>
      <c r="I74" s="152"/>
      <c r="J74" s="177"/>
      <c r="K74" s="162"/>
      <c r="L74" s="37"/>
      <c r="M74" s="37"/>
      <c r="N74" s="37"/>
      <c r="O74" s="37"/>
      <c r="P74" s="37"/>
      <c r="Q74" s="113" t="str">
        <f t="shared" si="3"/>
        <v>-</v>
      </c>
      <c r="R74" s="69" t="str">
        <f t="shared" si="7"/>
        <v>-</v>
      </c>
      <c r="S74" s="21" t="str">
        <f t="shared" si="8"/>
        <v>-</v>
      </c>
      <c r="T74" s="21" t="str">
        <f t="shared" ref="T74:T92" si="20">IF(F74=0,"-",I74/F74)</f>
        <v>-</v>
      </c>
      <c r="U74" s="71" t="str">
        <f t="shared" si="19"/>
        <v>-</v>
      </c>
      <c r="V74" s="110" t="str">
        <f t="shared" ref="V74:V92" si="21">IF(D74&gt;0,TEXT(D74,"mmmm rr"),"-")</f>
        <v>-</v>
      </c>
      <c r="W74" s="128" t="str">
        <f t="shared" si="18"/>
        <v>-</v>
      </c>
    </row>
    <row r="75" spans="1:23" s="77" customFormat="1">
      <c r="A75" s="239"/>
      <c r="B75" s="40"/>
      <c r="C75" s="15"/>
      <c r="D75" s="34"/>
      <c r="E75" s="11"/>
      <c r="F75" s="151"/>
      <c r="G75" s="37"/>
      <c r="H75" s="37"/>
      <c r="I75" s="152"/>
      <c r="J75" s="177"/>
      <c r="K75" s="162"/>
      <c r="L75" s="37"/>
      <c r="M75" s="37"/>
      <c r="N75" s="37"/>
      <c r="O75" s="37"/>
      <c r="P75" s="37"/>
      <c r="Q75" s="113" t="str">
        <f t="shared" si="3"/>
        <v>-</v>
      </c>
      <c r="R75" s="69" t="str">
        <f t="shared" si="7"/>
        <v>-</v>
      </c>
      <c r="S75" s="21" t="str">
        <f t="shared" si="8"/>
        <v>-</v>
      </c>
      <c r="T75" s="21" t="str">
        <f t="shared" si="20"/>
        <v>-</v>
      </c>
      <c r="U75" s="71" t="str">
        <f t="shared" si="19"/>
        <v>-</v>
      </c>
      <c r="V75" s="110" t="str">
        <f t="shared" si="21"/>
        <v>-</v>
      </c>
      <c r="W75" s="128" t="str">
        <f t="shared" ref="W75:W92" si="22">IF(SUM(R75:U75)&gt;0,SUM(R75:U75)*$A$4,"-")</f>
        <v>-</v>
      </c>
    </row>
    <row r="76" spans="1:23" s="77" customFormat="1">
      <c r="A76" s="239"/>
      <c r="B76" s="40"/>
      <c r="C76" s="15"/>
      <c r="D76" s="34"/>
      <c r="E76" s="11"/>
      <c r="F76" s="151"/>
      <c r="G76" s="37"/>
      <c r="H76" s="37"/>
      <c r="I76" s="152"/>
      <c r="J76" s="177"/>
      <c r="K76" s="162"/>
      <c r="L76" s="37"/>
      <c r="M76" s="37"/>
      <c r="N76" s="37"/>
      <c r="O76" s="37"/>
      <c r="P76" s="37"/>
      <c r="Q76" s="113" t="str">
        <f t="shared" ref="Q76:Q92" si="23">IF(SUM(G76:J76)=0,"-",SUM(G76:J76))</f>
        <v>-</v>
      </c>
      <c r="R76" s="69" t="str">
        <f t="shared" si="7"/>
        <v>-</v>
      </c>
      <c r="S76" s="21" t="str">
        <f t="shared" si="8"/>
        <v>-</v>
      </c>
      <c r="T76" s="21" t="str">
        <f t="shared" si="20"/>
        <v>-</v>
      </c>
      <c r="U76" s="71" t="str">
        <f t="shared" si="19"/>
        <v>-</v>
      </c>
      <c r="V76" s="110" t="str">
        <f t="shared" si="21"/>
        <v>-</v>
      </c>
      <c r="W76" s="128" t="str">
        <f t="shared" si="22"/>
        <v>-</v>
      </c>
    </row>
    <row r="77" spans="1:23" s="77" customFormat="1">
      <c r="A77" s="239"/>
      <c r="B77" s="40"/>
      <c r="C77" s="15"/>
      <c r="D77" s="34"/>
      <c r="E77" s="11"/>
      <c r="F77" s="151"/>
      <c r="G77" s="37"/>
      <c r="H77" s="37"/>
      <c r="I77" s="152"/>
      <c r="J77" s="177"/>
      <c r="K77" s="162"/>
      <c r="L77" s="37"/>
      <c r="M77" s="37"/>
      <c r="N77" s="37"/>
      <c r="O77" s="37"/>
      <c r="P77" s="37"/>
      <c r="Q77" s="113" t="str">
        <f t="shared" si="23"/>
        <v>-</v>
      </c>
      <c r="R77" s="69" t="str">
        <f t="shared" si="7"/>
        <v>-</v>
      </c>
      <c r="S77" s="21" t="str">
        <f t="shared" si="8"/>
        <v>-</v>
      </c>
      <c r="T77" s="21" t="str">
        <f t="shared" si="20"/>
        <v>-</v>
      </c>
      <c r="U77" s="71" t="str">
        <f t="shared" si="19"/>
        <v>-</v>
      </c>
      <c r="V77" s="110" t="str">
        <f t="shared" si="21"/>
        <v>-</v>
      </c>
      <c r="W77" s="128" t="str">
        <f t="shared" si="22"/>
        <v>-</v>
      </c>
    </row>
    <row r="78" spans="1:23" s="77" customFormat="1">
      <c r="A78" s="239"/>
      <c r="B78" s="40"/>
      <c r="C78" s="15"/>
      <c r="D78" s="34"/>
      <c r="E78" s="11"/>
      <c r="F78" s="151"/>
      <c r="G78" s="37"/>
      <c r="H78" s="37"/>
      <c r="I78" s="152"/>
      <c r="J78" s="177"/>
      <c r="K78" s="162"/>
      <c r="L78" s="37"/>
      <c r="M78" s="37"/>
      <c r="N78" s="37"/>
      <c r="O78" s="37"/>
      <c r="P78" s="37"/>
      <c r="Q78" s="113" t="str">
        <f t="shared" si="23"/>
        <v>-</v>
      </c>
      <c r="R78" s="69" t="str">
        <f t="shared" ref="R78:R80" si="24">IF(F78=0,"-",G78/F78)</f>
        <v>-</v>
      </c>
      <c r="S78" s="21" t="str">
        <f t="shared" ref="S78:S80" si="25">IF(F78=0,"-",H78/F78)</f>
        <v>-</v>
      </c>
      <c r="T78" s="21" t="str">
        <f t="shared" si="20"/>
        <v>-</v>
      </c>
      <c r="U78" s="71" t="str">
        <f t="shared" si="19"/>
        <v>-</v>
      </c>
      <c r="V78" s="110" t="str">
        <f t="shared" si="21"/>
        <v>-</v>
      </c>
      <c r="W78" s="128" t="str">
        <f t="shared" si="22"/>
        <v>-</v>
      </c>
    </row>
    <row r="79" spans="1:23" s="77" customFormat="1">
      <c r="A79" s="239"/>
      <c r="B79" s="40"/>
      <c r="C79" s="15"/>
      <c r="D79" s="34"/>
      <c r="E79" s="11"/>
      <c r="F79" s="151"/>
      <c r="G79" s="37"/>
      <c r="H79" s="37"/>
      <c r="I79" s="152"/>
      <c r="J79" s="177"/>
      <c r="K79" s="162"/>
      <c r="L79" s="37"/>
      <c r="M79" s="37"/>
      <c r="N79" s="37"/>
      <c r="O79" s="37"/>
      <c r="P79" s="37"/>
      <c r="Q79" s="113" t="str">
        <f t="shared" si="23"/>
        <v>-</v>
      </c>
      <c r="R79" s="69" t="str">
        <f t="shared" si="24"/>
        <v>-</v>
      </c>
      <c r="S79" s="21" t="str">
        <f t="shared" si="25"/>
        <v>-</v>
      </c>
      <c r="T79" s="21" t="str">
        <f t="shared" si="20"/>
        <v>-</v>
      </c>
      <c r="U79" s="71" t="str">
        <f t="shared" si="19"/>
        <v>-</v>
      </c>
      <c r="V79" s="110" t="str">
        <f t="shared" si="21"/>
        <v>-</v>
      </c>
      <c r="W79" s="128" t="str">
        <f t="shared" si="22"/>
        <v>-</v>
      </c>
    </row>
    <row r="80" spans="1:23" s="77" customFormat="1">
      <c r="A80" s="239"/>
      <c r="B80" s="40"/>
      <c r="C80" s="15"/>
      <c r="D80" s="34"/>
      <c r="E80" s="11"/>
      <c r="F80" s="151"/>
      <c r="G80" s="37"/>
      <c r="H80" s="37"/>
      <c r="I80" s="152"/>
      <c r="J80" s="177"/>
      <c r="K80" s="162"/>
      <c r="L80" s="37"/>
      <c r="M80" s="37"/>
      <c r="N80" s="37"/>
      <c r="O80" s="37"/>
      <c r="P80" s="37"/>
      <c r="Q80" s="113" t="str">
        <f t="shared" si="23"/>
        <v>-</v>
      </c>
      <c r="R80" s="69" t="str">
        <f t="shared" si="24"/>
        <v>-</v>
      </c>
      <c r="S80" s="21" t="str">
        <f t="shared" si="25"/>
        <v>-</v>
      </c>
      <c r="T80" s="21" t="str">
        <f t="shared" si="20"/>
        <v>-</v>
      </c>
      <c r="U80" s="71" t="str">
        <f t="shared" si="19"/>
        <v>-</v>
      </c>
      <c r="V80" s="110" t="str">
        <f t="shared" si="21"/>
        <v>-</v>
      </c>
      <c r="W80" s="128" t="str">
        <f t="shared" si="22"/>
        <v>-</v>
      </c>
    </row>
    <row r="81" spans="1:24" s="112" customFormat="1">
      <c r="A81" s="239"/>
      <c r="B81" s="40"/>
      <c r="C81" s="15"/>
      <c r="D81" s="34"/>
      <c r="E81" s="11"/>
      <c r="F81" s="151"/>
      <c r="G81" s="37"/>
      <c r="H81" s="37"/>
      <c r="I81" s="152"/>
      <c r="J81" s="177"/>
      <c r="K81" s="162"/>
      <c r="L81" s="37"/>
      <c r="M81" s="37"/>
      <c r="N81" s="37"/>
      <c r="O81" s="37"/>
      <c r="P81" s="37"/>
      <c r="Q81" s="113" t="str">
        <f t="shared" si="23"/>
        <v>-</v>
      </c>
      <c r="R81" s="69" t="str">
        <f t="shared" ref="R81:R90" si="26">IF(F81=0,"-",G81/F81)</f>
        <v>-</v>
      </c>
      <c r="S81" s="21" t="str">
        <f t="shared" ref="S81:S90" si="27">IF(F81=0,"-",H81/F81)</f>
        <v>-</v>
      </c>
      <c r="T81" s="21" t="str">
        <f t="shared" ref="T81:T90" si="28">IF(F81=0,"-",I81/F81)</f>
        <v>-</v>
      </c>
      <c r="U81" s="71" t="str">
        <f t="shared" ref="U81:U90" si="29">IF(F81=0,"-",J81/F81)</f>
        <v>-</v>
      </c>
      <c r="V81" s="110" t="str">
        <f t="shared" ref="V81:V90" si="30">IF(D81&gt;0,TEXT(D81,"mmmm rr"),"-")</f>
        <v>-</v>
      </c>
      <c r="W81" s="128" t="str">
        <f t="shared" si="22"/>
        <v>-</v>
      </c>
    </row>
    <row r="82" spans="1:24" s="112" customFormat="1">
      <c r="A82" s="239"/>
      <c r="B82" s="40"/>
      <c r="C82" s="15"/>
      <c r="D82" s="34"/>
      <c r="E82" s="11"/>
      <c r="F82" s="151"/>
      <c r="G82" s="37"/>
      <c r="H82" s="37"/>
      <c r="I82" s="152"/>
      <c r="J82" s="177"/>
      <c r="K82" s="162"/>
      <c r="L82" s="37"/>
      <c r="M82" s="37"/>
      <c r="N82" s="37"/>
      <c r="O82" s="37"/>
      <c r="P82" s="37"/>
      <c r="Q82" s="113" t="str">
        <f t="shared" si="23"/>
        <v>-</v>
      </c>
      <c r="R82" s="69" t="str">
        <f t="shared" si="26"/>
        <v>-</v>
      </c>
      <c r="S82" s="21" t="str">
        <f t="shared" si="27"/>
        <v>-</v>
      </c>
      <c r="T82" s="21" t="str">
        <f t="shared" si="28"/>
        <v>-</v>
      </c>
      <c r="U82" s="71" t="str">
        <f t="shared" si="29"/>
        <v>-</v>
      </c>
      <c r="V82" s="110" t="str">
        <f t="shared" si="30"/>
        <v>-</v>
      </c>
      <c r="W82" s="128" t="str">
        <f t="shared" si="22"/>
        <v>-</v>
      </c>
    </row>
    <row r="83" spans="1:24" s="112" customFormat="1">
      <c r="A83" s="239"/>
      <c r="B83" s="40"/>
      <c r="C83" s="15"/>
      <c r="D83" s="34"/>
      <c r="E83" s="11"/>
      <c r="F83" s="151"/>
      <c r="G83" s="37"/>
      <c r="H83" s="37"/>
      <c r="I83" s="152"/>
      <c r="J83" s="177"/>
      <c r="K83" s="162"/>
      <c r="L83" s="37"/>
      <c r="M83" s="37"/>
      <c r="N83" s="37"/>
      <c r="O83" s="37"/>
      <c r="P83" s="37"/>
      <c r="Q83" s="113" t="str">
        <f t="shared" si="23"/>
        <v>-</v>
      </c>
      <c r="R83" s="69" t="str">
        <f t="shared" si="26"/>
        <v>-</v>
      </c>
      <c r="S83" s="21" t="str">
        <f t="shared" si="27"/>
        <v>-</v>
      </c>
      <c r="T83" s="21" t="str">
        <f t="shared" si="28"/>
        <v>-</v>
      </c>
      <c r="U83" s="71" t="str">
        <f t="shared" si="29"/>
        <v>-</v>
      </c>
      <c r="V83" s="110" t="str">
        <f t="shared" si="30"/>
        <v>-</v>
      </c>
      <c r="W83" s="128" t="str">
        <f t="shared" si="22"/>
        <v>-</v>
      </c>
    </row>
    <row r="84" spans="1:24" s="112" customFormat="1">
      <c r="A84" s="239"/>
      <c r="B84" s="40"/>
      <c r="C84" s="15"/>
      <c r="D84" s="34"/>
      <c r="E84" s="11"/>
      <c r="F84" s="151"/>
      <c r="G84" s="37"/>
      <c r="H84" s="37"/>
      <c r="I84" s="152"/>
      <c r="J84" s="177"/>
      <c r="K84" s="162"/>
      <c r="L84" s="37"/>
      <c r="M84" s="37"/>
      <c r="N84" s="37"/>
      <c r="O84" s="37"/>
      <c r="P84" s="37"/>
      <c r="Q84" s="113" t="str">
        <f t="shared" si="23"/>
        <v>-</v>
      </c>
      <c r="R84" s="69" t="str">
        <f t="shared" si="26"/>
        <v>-</v>
      </c>
      <c r="S84" s="21" t="str">
        <f t="shared" si="27"/>
        <v>-</v>
      </c>
      <c r="T84" s="21" t="str">
        <f t="shared" si="28"/>
        <v>-</v>
      </c>
      <c r="U84" s="71" t="str">
        <f t="shared" si="29"/>
        <v>-</v>
      </c>
      <c r="V84" s="110" t="str">
        <f t="shared" si="30"/>
        <v>-</v>
      </c>
      <c r="W84" s="128" t="str">
        <f t="shared" si="22"/>
        <v>-</v>
      </c>
    </row>
    <row r="85" spans="1:24" s="112" customFormat="1">
      <c r="A85" s="239"/>
      <c r="B85" s="40"/>
      <c r="C85" s="15"/>
      <c r="D85" s="34"/>
      <c r="E85" s="11"/>
      <c r="F85" s="151"/>
      <c r="G85" s="37"/>
      <c r="H85" s="37"/>
      <c r="I85" s="152"/>
      <c r="J85" s="177"/>
      <c r="K85" s="162"/>
      <c r="L85" s="37"/>
      <c r="M85" s="37"/>
      <c r="N85" s="37"/>
      <c r="O85" s="37"/>
      <c r="P85" s="37"/>
      <c r="Q85" s="113" t="str">
        <f t="shared" si="23"/>
        <v>-</v>
      </c>
      <c r="R85" s="69" t="str">
        <f t="shared" si="26"/>
        <v>-</v>
      </c>
      <c r="S85" s="21" t="str">
        <f t="shared" si="27"/>
        <v>-</v>
      </c>
      <c r="T85" s="21" t="str">
        <f t="shared" si="28"/>
        <v>-</v>
      </c>
      <c r="U85" s="71" t="str">
        <f t="shared" si="29"/>
        <v>-</v>
      </c>
      <c r="V85" s="110" t="str">
        <f t="shared" si="30"/>
        <v>-</v>
      </c>
      <c r="W85" s="128" t="str">
        <f t="shared" si="22"/>
        <v>-</v>
      </c>
    </row>
    <row r="86" spans="1:24" s="112" customFormat="1">
      <c r="A86" s="239"/>
      <c r="B86" s="40"/>
      <c r="C86" s="15"/>
      <c r="D86" s="34"/>
      <c r="E86" s="11"/>
      <c r="F86" s="151"/>
      <c r="G86" s="37"/>
      <c r="H86" s="37"/>
      <c r="I86" s="152"/>
      <c r="J86" s="177"/>
      <c r="K86" s="162"/>
      <c r="L86" s="37"/>
      <c r="M86" s="37"/>
      <c r="N86" s="37"/>
      <c r="O86" s="37"/>
      <c r="P86" s="37"/>
      <c r="Q86" s="113" t="str">
        <f t="shared" si="23"/>
        <v>-</v>
      </c>
      <c r="R86" s="69" t="str">
        <f t="shared" si="26"/>
        <v>-</v>
      </c>
      <c r="S86" s="21" t="str">
        <f t="shared" si="27"/>
        <v>-</v>
      </c>
      <c r="T86" s="21" t="str">
        <f t="shared" si="28"/>
        <v>-</v>
      </c>
      <c r="U86" s="71" t="str">
        <f t="shared" si="29"/>
        <v>-</v>
      </c>
      <c r="V86" s="110" t="str">
        <f t="shared" si="30"/>
        <v>-</v>
      </c>
      <c r="W86" s="128" t="str">
        <f t="shared" si="22"/>
        <v>-</v>
      </c>
    </row>
    <row r="87" spans="1:24" s="112" customFormat="1">
      <c r="A87" s="239"/>
      <c r="B87" s="40"/>
      <c r="C87" s="15"/>
      <c r="D87" s="34"/>
      <c r="E87" s="11"/>
      <c r="F87" s="151"/>
      <c r="G87" s="37"/>
      <c r="H87" s="37"/>
      <c r="I87" s="152"/>
      <c r="J87" s="177"/>
      <c r="K87" s="162"/>
      <c r="L87" s="37"/>
      <c r="M87" s="37"/>
      <c r="N87" s="37"/>
      <c r="O87" s="37"/>
      <c r="P87" s="37"/>
      <c r="Q87" s="113" t="str">
        <f t="shared" si="23"/>
        <v>-</v>
      </c>
      <c r="R87" s="69" t="str">
        <f t="shared" si="26"/>
        <v>-</v>
      </c>
      <c r="S87" s="21" t="str">
        <f t="shared" si="27"/>
        <v>-</v>
      </c>
      <c r="T87" s="21" t="str">
        <f t="shared" si="28"/>
        <v>-</v>
      </c>
      <c r="U87" s="71" t="str">
        <f t="shared" si="29"/>
        <v>-</v>
      </c>
      <c r="V87" s="110" t="str">
        <f t="shared" si="30"/>
        <v>-</v>
      </c>
      <c r="W87" s="128" t="str">
        <f t="shared" si="22"/>
        <v>-</v>
      </c>
    </row>
    <row r="88" spans="1:24" s="112" customFormat="1">
      <c r="A88" s="239"/>
      <c r="B88" s="40"/>
      <c r="C88" s="15"/>
      <c r="D88" s="34"/>
      <c r="E88" s="11"/>
      <c r="F88" s="151"/>
      <c r="G88" s="37"/>
      <c r="H88" s="37"/>
      <c r="I88" s="152"/>
      <c r="J88" s="177"/>
      <c r="K88" s="162"/>
      <c r="L88" s="37"/>
      <c r="M88" s="37"/>
      <c r="N88" s="37"/>
      <c r="O88" s="37"/>
      <c r="P88" s="37"/>
      <c r="Q88" s="113" t="str">
        <f t="shared" si="23"/>
        <v>-</v>
      </c>
      <c r="R88" s="69" t="str">
        <f t="shared" si="26"/>
        <v>-</v>
      </c>
      <c r="S88" s="21" t="str">
        <f t="shared" si="27"/>
        <v>-</v>
      </c>
      <c r="T88" s="21" t="str">
        <f t="shared" si="28"/>
        <v>-</v>
      </c>
      <c r="U88" s="71" t="str">
        <f t="shared" si="29"/>
        <v>-</v>
      </c>
      <c r="V88" s="110" t="str">
        <f t="shared" si="30"/>
        <v>-</v>
      </c>
      <c r="W88" s="128" t="str">
        <f t="shared" si="22"/>
        <v>-</v>
      </c>
    </row>
    <row r="89" spans="1:24" s="112" customFormat="1">
      <c r="A89" s="239"/>
      <c r="B89" s="40"/>
      <c r="C89" s="15"/>
      <c r="D89" s="34"/>
      <c r="E89" s="11"/>
      <c r="F89" s="151"/>
      <c r="G89" s="37"/>
      <c r="H89" s="37"/>
      <c r="I89" s="152"/>
      <c r="J89" s="177"/>
      <c r="K89" s="162"/>
      <c r="L89" s="37"/>
      <c r="M89" s="37"/>
      <c r="N89" s="37"/>
      <c r="O89" s="37"/>
      <c r="P89" s="37"/>
      <c r="Q89" s="113" t="str">
        <f t="shared" si="23"/>
        <v>-</v>
      </c>
      <c r="R89" s="69" t="str">
        <f t="shared" si="26"/>
        <v>-</v>
      </c>
      <c r="S89" s="21" t="str">
        <f t="shared" si="27"/>
        <v>-</v>
      </c>
      <c r="T89" s="21" t="str">
        <f t="shared" si="28"/>
        <v>-</v>
      </c>
      <c r="U89" s="71" t="str">
        <f t="shared" si="29"/>
        <v>-</v>
      </c>
      <c r="V89" s="110" t="str">
        <f t="shared" si="30"/>
        <v>-</v>
      </c>
      <c r="W89" s="128" t="str">
        <f t="shared" si="22"/>
        <v>-</v>
      </c>
    </row>
    <row r="90" spans="1:24" s="112" customFormat="1">
      <c r="A90" s="239"/>
      <c r="B90" s="40"/>
      <c r="C90" s="15"/>
      <c r="D90" s="34"/>
      <c r="E90" s="11"/>
      <c r="F90" s="151"/>
      <c r="G90" s="37"/>
      <c r="H90" s="37"/>
      <c r="I90" s="152"/>
      <c r="J90" s="177"/>
      <c r="K90" s="162"/>
      <c r="L90" s="37"/>
      <c r="M90" s="37"/>
      <c r="N90" s="37"/>
      <c r="O90" s="37"/>
      <c r="P90" s="37"/>
      <c r="Q90" s="113" t="str">
        <f t="shared" si="23"/>
        <v>-</v>
      </c>
      <c r="R90" s="69" t="str">
        <f t="shared" si="26"/>
        <v>-</v>
      </c>
      <c r="S90" s="21" t="str">
        <f t="shared" si="27"/>
        <v>-</v>
      </c>
      <c r="T90" s="21" t="str">
        <f t="shared" si="28"/>
        <v>-</v>
      </c>
      <c r="U90" s="71" t="str">
        <f t="shared" si="29"/>
        <v>-</v>
      </c>
      <c r="V90" s="110" t="str">
        <f t="shared" si="30"/>
        <v>-</v>
      </c>
      <c r="W90" s="128" t="str">
        <f t="shared" si="22"/>
        <v>-</v>
      </c>
    </row>
    <row r="91" spans="1:24">
      <c r="A91" s="239"/>
      <c r="B91" s="40"/>
      <c r="C91" s="15"/>
      <c r="D91" s="34"/>
      <c r="E91" s="11"/>
      <c r="F91" s="151"/>
      <c r="G91" s="37"/>
      <c r="H91" s="37"/>
      <c r="I91" s="152"/>
      <c r="J91" s="177"/>
      <c r="K91" s="162"/>
      <c r="L91" s="37"/>
      <c r="M91" s="37"/>
      <c r="N91" s="37"/>
      <c r="O91" s="37"/>
      <c r="P91" s="37"/>
      <c r="Q91" s="113" t="str">
        <f t="shared" si="23"/>
        <v>-</v>
      </c>
      <c r="R91" s="69" t="str">
        <f t="shared" si="0"/>
        <v>-</v>
      </c>
      <c r="S91" s="21" t="str">
        <f t="shared" si="1"/>
        <v>-</v>
      </c>
      <c r="T91" s="21" t="str">
        <f t="shared" si="20"/>
        <v>-</v>
      </c>
      <c r="U91" s="71" t="str">
        <f t="shared" si="19"/>
        <v>-</v>
      </c>
      <c r="V91" s="110" t="str">
        <f t="shared" si="21"/>
        <v>-</v>
      </c>
      <c r="W91" s="128" t="str">
        <f t="shared" si="22"/>
        <v>-</v>
      </c>
    </row>
    <row r="92" spans="1:24" ht="14.25" customHeight="1" thickBot="1">
      <c r="A92" s="239"/>
      <c r="B92" s="40"/>
      <c r="C92" s="15"/>
      <c r="D92" s="34"/>
      <c r="E92" s="13"/>
      <c r="F92" s="140"/>
      <c r="G92" s="153"/>
      <c r="H92" s="153"/>
      <c r="I92" s="154"/>
      <c r="J92" s="178"/>
      <c r="K92" s="166"/>
      <c r="L92" s="153"/>
      <c r="M92" s="153"/>
      <c r="N92" s="153"/>
      <c r="O92" s="153"/>
      <c r="P92" s="153"/>
      <c r="Q92" s="114" t="str">
        <f t="shared" si="23"/>
        <v>-</v>
      </c>
      <c r="R92" s="70" t="str">
        <f t="shared" si="0"/>
        <v>-</v>
      </c>
      <c r="S92" s="41" t="str">
        <f t="shared" si="1"/>
        <v>-</v>
      </c>
      <c r="T92" s="41" t="str">
        <f t="shared" si="20"/>
        <v>-</v>
      </c>
      <c r="U92" s="72" t="str">
        <f t="shared" si="19"/>
        <v>-</v>
      </c>
      <c r="V92" s="111" t="str">
        <f t="shared" si="21"/>
        <v>-</v>
      </c>
      <c r="W92" s="129" t="str">
        <f t="shared" si="22"/>
        <v>-</v>
      </c>
    </row>
    <row r="93" spans="1:24" ht="14.25" customHeight="1">
      <c r="C93" s="40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30"/>
      <c r="Q93" s="30"/>
      <c r="R93" s="30"/>
      <c r="S93" s="30"/>
    </row>
    <row r="94" spans="1:24" ht="35.25" customHeight="1" thickBot="1">
      <c r="K94" s="3"/>
      <c r="L94" s="3"/>
      <c r="M94" s="3"/>
      <c r="N94" s="3"/>
      <c r="O94" s="3"/>
      <c r="P94" s="3"/>
      <c r="Q94" s="3"/>
    </row>
    <row r="95" spans="1:24" ht="47.25" customHeight="1" thickBot="1">
      <c r="A95" s="48"/>
      <c r="B95" s="48"/>
      <c r="C95" s="48"/>
      <c r="D95" s="4" t="s">
        <v>3</v>
      </c>
      <c r="E95" s="39" t="str">
        <f>E10</f>
        <v>číslo pracovníka</v>
      </c>
      <c r="F95" s="4" t="s">
        <v>30</v>
      </c>
      <c r="G95" s="5"/>
      <c r="H95" s="5"/>
      <c r="I95" s="5"/>
      <c r="J95" s="5"/>
      <c r="K95" s="174" t="str">
        <f t="shared" ref="K95:T95" si="31">K10</f>
        <v>rozjezd čištění 1</v>
      </c>
      <c r="L95" s="174" t="str">
        <f t="shared" si="31"/>
        <v>děravé bubliny 2</v>
      </c>
      <c r="M95" s="174" t="str">
        <f t="shared" si="31"/>
        <v>špinavé    skvrny      3</v>
      </c>
      <c r="N95" s="174" t="str">
        <f t="shared" si="31"/>
        <v>vyštíplé zatržené 4</v>
      </c>
      <c r="O95" s="174" t="str">
        <f t="shared" si="31"/>
        <v>prasklin                                           5</v>
      </c>
      <c r="P95" s="174" t="str">
        <f t="shared" si="31"/>
        <v>ostatní 6</v>
      </c>
      <c r="Q95" s="174"/>
      <c r="R95" s="7" t="str">
        <f t="shared" si="31"/>
        <v>Dobré</v>
      </c>
      <c r="S95" s="96" t="str">
        <f t="shared" si="31"/>
        <v xml:space="preserve">Zmetky </v>
      </c>
      <c r="T95" s="94" t="str">
        <f t="shared" si="31"/>
        <v xml:space="preserve">Opravitelné </v>
      </c>
      <c r="U95" s="108" t="str">
        <f>U10</f>
        <v>Vylepené vrácené</v>
      </c>
      <c r="V95" s="4" t="s">
        <v>2</v>
      </c>
      <c r="W95" s="5" t="s">
        <v>15</v>
      </c>
      <c r="X95" s="104" t="s">
        <v>31</v>
      </c>
    </row>
    <row r="96" spans="1:24">
      <c r="A96" s="87">
        <v>1</v>
      </c>
      <c r="B96" s="49"/>
      <c r="C96" s="49"/>
      <c r="D96" s="49">
        <f>IF(Shrnutí!$E$5&gt;0,COUNTIFS($E$11:$E$92,$E96,$C$11:$C$92,Shrnutí!$E$5,$F$11:$F$92,"&gt;"&amp;0),IF(Shrnutí!$F$5&gt;0,COUNTIFS($E$11:$E$92,$E96,$V$11:$V$92,Shrnutí!$F$5,$F$11:$F$92,"&gt;"&amp;0),COUNTIFS($E$11:$E$92,E96,$F$11:$F$92,"&gt;"&amp;0)-(COUNTIFS($E$11:$E$92,$E96,$D$11:$D$92,"&lt;"&amp;Shrnutí!$G$5,$F$11:$F$92,"&gt;"&amp;0)+COUNTIFS($E$11:$E$92,$E96,$D$11:$D$92,"&gt;"&amp;Shrnutí!$H$5,$F$11:$F$92,"&gt;"&amp;0))))</f>
        <v>1</v>
      </c>
      <c r="E96" s="49">
        <v>7</v>
      </c>
      <c r="F96" s="49" t="s">
        <v>17</v>
      </c>
      <c r="G96" s="98"/>
      <c r="H96" s="98"/>
      <c r="I96" s="98"/>
      <c r="J96" s="98"/>
      <c r="K96" s="98">
        <f>IF($D96=0," ",(IF(Shrnutí!$E$5&gt;0,SUMIFS(K$11:K$92,$C$11:$C$92,Shrnutí!$E$5,$E$11:$E$92,$E96),IF(Shrnutí!$F$5&gt;0,SUMIFS(K$11:K$92,$V$11:$V$92,Shrnutí!$F$5,$E$11:$E$92,$E96),SUMIFS(K$11:K$92,$F$11:$F$92,"&gt;0",$E$11:$E$92,$E96))))/$D96-(SUMIFS(K$11:K$92,$F$11:$F$92,"&lt;"&amp;Shrnutí!$G$5,$E$11:$E$92,$E96)+SUMIFS(K$11:K$92,$F$11:$F$92,"&gt;"&amp;Shrnutí!$H$5,$E$11:$E$92,$E96)))</f>
        <v>0</v>
      </c>
      <c r="L96" s="98">
        <f>IF($D96=0," ",(IF(Shrnutí!$E$5&gt;0,SUMIFS(L$11:L$92,$C$11:$C$92,Shrnutí!$E$5,$E$11:$E$92,$E96),IF(Shrnutí!$F$5&gt;0,SUMIFS(L$11:L$92,$V$11:$V$92,Shrnutí!$F$5,$E$11:$E$92,$E96),SUMIFS(L$11:L$92,$F$11:$F$92,"&gt;0",$E$11:$E$92,$E96))))/$D96-(SUMIFS(L$11:L$92,$F$11:$F$92,"&lt;"&amp;Shrnutí!$G$5,$E$11:$E$92,$E96)+SUMIFS(L$11:L$92,$F$11:$F$92,"&gt;"&amp;Shrnutí!$H$5,$E$11:$E$92,$E96)))</f>
        <v>0</v>
      </c>
      <c r="M96" s="98">
        <f>IF($D96=0," ",(IF(Shrnutí!$E$5&gt;0,SUMIFS(M$11:M$92,$C$11:$C$92,Shrnutí!$E$5,$E$11:$E$92,$E96),IF(Shrnutí!$F$5&gt;0,SUMIFS(M$11:M$92,$V$11:$V$92,Shrnutí!$F$5,$E$11:$E$92,$E96),SUMIFS(M$11:M$92,$F$11:$F$92,"&gt;0",$E$11:$E$92,$E96))))/$D96-(SUMIFS(M$11:M$92,$F$11:$F$92,"&lt;"&amp;Shrnutí!$G$5,$E$11:$E$92,$E96)+SUMIFS(M$11:M$92,$F$11:$F$92,"&gt;"&amp;Shrnutí!$H$5,$E$11:$E$92,$E96)))</f>
        <v>0</v>
      </c>
      <c r="N96" s="98">
        <f>IF($D96=0," ",(IF(Shrnutí!$E$5&gt;0,SUMIFS(N$11:N$92,$C$11:$C$92,Shrnutí!$E$5,$E$11:$E$92,$E96),IF(Shrnutí!$F$5&gt;0,SUMIFS(N$11:N$92,$V$11:$V$92,Shrnutí!$F$5,$E$11:$E$92,$E96),SUMIFS(N$11:N$92,$F$11:$F$92,"&gt;0",$E$11:$E$92,$E96))))/$D96-(SUMIFS(N$11:N$92,$F$11:$F$92,"&lt;"&amp;Shrnutí!$G$5,$E$11:$E$92,$E96)+SUMIFS(N$11:N$92,$F$11:$F$92,"&gt;"&amp;Shrnutí!$H$5,$E$11:$E$92,$E96)))</f>
        <v>0</v>
      </c>
      <c r="O96" s="98">
        <f>IF($D96=0," ",(IF(Shrnutí!$E$5&gt;0,SUMIFS(O$11:O$92,$C$11:$C$92,Shrnutí!$E$5,$E$11:$E$92,$E96),IF(Shrnutí!$F$5&gt;0,SUMIFS(O$11:O$92,$V$11:$V$92,Shrnutí!$F$5,$E$11:$E$92,$E96),SUMIFS(O$11:O$92,$F$11:$F$92,"&gt;0",$E$11:$E$92,$E96))))/$D96-(SUMIFS(O$11:O$92,$F$11:$F$92,"&lt;"&amp;Shrnutí!$G$5,$E$11:$E$92,$E96)+SUMIFS(O$11:O$92,$F$11:$F$92,"&gt;"&amp;Shrnutí!$H$5,$E$11:$E$92,$E96)))</f>
        <v>0</v>
      </c>
      <c r="P96" s="98">
        <f>IF($D96=0," ",(IF(Shrnutí!$E$5&gt;0,SUMIFS(P$11:P$92,$C$11:$C$92,Shrnutí!$E$5,$E$11:$E$92,$E96),IF(Shrnutí!$F$5&gt;0,SUMIFS(P$11:P$92,$V$11:$V$92,Shrnutí!$F$5,$E$11:$E$92,$E96),SUMIFS(P$11:P$92,$F$11:$F$92,"&gt;0",$E$11:$E$92,$E96))))/$D96-(SUMIFS(P$11:P$92,$F$11:$F$92,"&lt;"&amp;Shrnutí!$G$5,$E$11:$E$92,$E96)+SUMIFS(P$11:P$92,$F$11:$F$92,"&gt;"&amp;Shrnutí!$H$5,$E$11:$E$92,$E96)))</f>
        <v>0</v>
      </c>
      <c r="Q96" s="98"/>
      <c r="R96" s="98">
        <f>IF($D96=0," ",(IF(Shrnutí!$E$5&gt;0,SUMIFS(R$11:R$92,$C$11:$C$92,Shrnutí!$E$5,$E$11:$E$92,$E96),IF(Shrnutí!$F$5&gt;0,SUMIFS(R$11:R$92,$V$11:$V$92,Shrnutí!$F$5,$E$11:$E$92,$E96),SUMIFS(R$11:R$92,$F$11:$F$92,"&gt;0",$E$11:$E$92,$E96))))/$D96-(SUMIFS(R$11:R$92,$F$11:$F$92,"&lt;"&amp;Shrnutí!$G$5,$E$11:$E$92,$E96)+SUMIFS(R$11:R$92,$F$11:$F$92,"&gt;"&amp;Shrnutí!$H$5,$E$11:$E$92,$E96)))</f>
        <v>0.8</v>
      </c>
      <c r="S96" s="98">
        <f>IF($D96=0," ",(IF(Shrnutí!$E$5&gt;0,SUMIFS(S$11:S$92,$C$11:$C$92,Shrnutí!$E$5,$E$11:$E$92,$E96),IF(Shrnutí!$F$5&gt;0,SUMIFS(S$11:S$92,$V$11:$V$92,Shrnutí!$F$5,$E$11:$E$92,$E96),SUMIFS(S$11:S$92,$F$11:$F$92,"&gt;0",$E$11:$E$92,$E96))))/$D96-(SUMIFS(S$11:S$92,$F$11:$F$92,"&lt;"&amp;Shrnutí!$G$5,$E$11:$E$92,$E96)+SUMIFS(S$11:S$92,$F$11:$F$92,"&gt;"&amp;Shrnutí!$H$5,$E$11:$E$92,$E96)))</f>
        <v>1</v>
      </c>
      <c r="T96" s="98">
        <f>IF($D96=0," ",(IF(Shrnutí!$E$5&gt;0,SUMIFS(T$11:T$92,$C$11:$C$92,Shrnutí!$E$5,$E$11:$E$92,$E96),IF(Shrnutí!$F$5&gt;0,SUMIFS(T$11:T$92,$V$11:$V$92,Shrnutí!$F$5,$E$11:$E$92,$E96),SUMIFS(T$11:T$92,$F$11:$F$92,"&gt;0",$E$11:$E$92,$E96))))/$D96-(SUMIFS(T$11:T$92,$F$11:$F$92,"&lt;"&amp;Shrnutí!$G$5,$E$11:$E$92,$E96)+SUMIFS(T$11:T$92,$F$11:$F$92,"&gt;"&amp;Shrnutí!$H$5,$E$11:$E$92,$E96)))</f>
        <v>1</v>
      </c>
      <c r="U96" s="98">
        <f>IF($D96=0," ",(IF(Shrnutí!$E$5&gt;0,SUMIFS(U$11:U$92,$C$11:$C$92,Shrnutí!$E$5,$E$11:$E$92,$E96),IF(Shrnutí!$F$5&gt;0,SUMIFS(U$11:U$92,$V$11:$V$92,Shrnutí!$F$5,$E$11:$E$92,$E96),SUMIFS(U$11:U$92,$F$11:$F$92,"&gt;0",$E$11:$E$92,$E96))))/$D96-(SUMIFS(U$11:U$92,$F$11:$F$92,"&lt;"&amp;Shrnutí!$G$5,$E$11:$E$92,$E96)+SUMIFS(U$11:U$92,$F$11:$F$92,"&gt;"&amp;Shrnutí!$H$5,$E$11:$E$92,$E96)))</f>
        <v>0</v>
      </c>
      <c r="V96" s="167">
        <v>7.5</v>
      </c>
      <c r="W96" s="99">
        <f>IF($D96=0," ",(R96+S96)*V96)</f>
        <v>13.5</v>
      </c>
      <c r="X96" s="144">
        <f t="shared" ref="X96:X113" si="32">$E$4/$A$4</f>
        <v>66.666666666666671</v>
      </c>
    </row>
    <row r="97" spans="1:24">
      <c r="A97" s="103">
        <v>2</v>
      </c>
      <c r="B97" s="12"/>
      <c r="C97" s="12"/>
      <c r="D97" s="12">
        <f>IF(Shrnutí!$E$5&gt;0,COUNTIFS($E$11:$E$92,$E97,$C$11:$C$92,Shrnutí!$E$5,$F$11:$F$92,"&gt;"&amp;0),IF(Shrnutí!$F$5&gt;0,COUNTIFS($E$11:$E$92,$E97,$V$11:$V$92,Shrnutí!$F$5,$F$11:$F$92,"&gt;"&amp;0),COUNTIFS($E$11:$E$92,E97,$F$11:$F$92,"&gt;"&amp;0)-(COUNTIFS($E$11:$E$92,$E97,$D$11:$D$92,"&lt;"&amp;Shrnutí!$G$5,$F$11:$F$92,"&gt;"&amp;0)+COUNTIFS($E$11:$E$92,$E97,$D$11:$D$92,"&gt;"&amp;Shrnutí!$H$5,$F$11:$F$92,"&gt;"&amp;0))))</f>
        <v>0</v>
      </c>
      <c r="E97" s="12">
        <v>41</v>
      </c>
      <c r="F97" s="12" t="s">
        <v>34</v>
      </c>
      <c r="G97" s="100"/>
      <c r="H97" s="100"/>
      <c r="I97" s="100"/>
      <c r="J97" s="100"/>
      <c r="K97" s="100" t="str">
        <f>IF($D97=0," ",(IF(Shrnutí!$E$5&gt;0,SUMIFS(K$11:K$92,$C$11:$C$92,Shrnutí!$E$5,$E$11:$E$92,$E97),IF(Shrnutí!$F$5&gt;0,SUMIFS(K$11:K$92,$V$11:$V$92,Shrnutí!$F$5,$E$11:$E$92,$E97),SUMIFS(K$11:K$92,$F$11:$F$92,"&gt;0",$E$11:$E$92,$E97))))/$D97-(SUMIFS(K$11:K$92,$F$11:$F$92,"&lt;"&amp;Shrnutí!$G$5,$E$11:$E$92,$E97)+SUMIFS(K$11:K$92,$F$11:$F$92,"&gt;"&amp;Shrnutí!$H$5,$E$11:$E$92,$E97)))</f>
        <v xml:space="preserve"> </v>
      </c>
      <c r="L97" s="100" t="str">
        <f>IF($D97=0," ",(IF(Shrnutí!$E$5&gt;0,SUMIFS(L$11:L$92,$C$11:$C$92,Shrnutí!$E$5,$E$11:$E$92,$E97),IF(Shrnutí!$F$5&gt;0,SUMIFS(L$11:L$92,$V$11:$V$92,Shrnutí!$F$5,$E$11:$E$92,$E97),SUMIFS(L$11:L$92,$F$11:$F$92,"&gt;0",$E$11:$E$92,$E97))))/$D97-(SUMIFS(L$11:L$92,$F$11:$F$92,"&lt;"&amp;Shrnutí!$G$5,$E$11:$E$92,$E97)+SUMIFS(L$11:L$92,$F$11:$F$92,"&gt;"&amp;Shrnutí!$H$5,$E$11:$E$92,$E97)))</f>
        <v xml:space="preserve"> </v>
      </c>
      <c r="M97" s="100" t="str">
        <f>IF($D97=0," ",(IF(Shrnutí!$E$5&gt;0,SUMIFS(M$11:M$92,$C$11:$C$92,Shrnutí!$E$5,$E$11:$E$92,$E97),IF(Shrnutí!$F$5&gt;0,SUMIFS(M$11:M$92,$V$11:$V$92,Shrnutí!$F$5,$E$11:$E$92,$E97),SUMIFS(M$11:M$92,$F$11:$F$92,"&gt;0",$E$11:$E$92,$E97))))/$D97-(SUMIFS(M$11:M$92,$F$11:$F$92,"&lt;"&amp;Shrnutí!$G$5,$E$11:$E$92,$E97)+SUMIFS(M$11:M$92,$F$11:$F$92,"&gt;"&amp;Shrnutí!$H$5,$E$11:$E$92,$E97)))</f>
        <v xml:space="preserve"> </v>
      </c>
      <c r="N97" s="100" t="str">
        <f>IF($D97=0," ",(IF(Shrnutí!$E$5&gt;0,SUMIFS(N$11:N$92,$C$11:$C$92,Shrnutí!$E$5,$E$11:$E$92,$E97),IF(Shrnutí!$F$5&gt;0,SUMIFS(N$11:N$92,$V$11:$V$92,Shrnutí!$F$5,$E$11:$E$92,$E97),SUMIFS(N$11:N$92,$F$11:$F$92,"&gt;0",$E$11:$E$92,$E97))))/$D97-(SUMIFS(N$11:N$92,$F$11:$F$92,"&lt;"&amp;Shrnutí!$G$5,$E$11:$E$92,$E97)+SUMIFS(N$11:N$92,$F$11:$F$92,"&gt;"&amp;Shrnutí!$H$5,$E$11:$E$92,$E97)))</f>
        <v xml:space="preserve"> </v>
      </c>
      <c r="O97" s="100" t="str">
        <f>IF($D97=0," ",(IF(Shrnutí!$E$5&gt;0,SUMIFS(O$11:O$92,$C$11:$C$92,Shrnutí!$E$5,$E$11:$E$92,$E97),IF(Shrnutí!$F$5&gt;0,SUMIFS(O$11:O$92,$V$11:$V$92,Shrnutí!$F$5,$E$11:$E$92,$E97),SUMIFS(O$11:O$92,$F$11:$F$92,"&gt;0",$E$11:$E$92,$E97))))/$D97-(SUMIFS(O$11:O$92,$F$11:$F$92,"&lt;"&amp;Shrnutí!$G$5,$E$11:$E$92,$E97)+SUMIFS(O$11:O$92,$F$11:$F$92,"&gt;"&amp;Shrnutí!$H$5,$E$11:$E$92,$E97)))</f>
        <v xml:space="preserve"> </v>
      </c>
      <c r="P97" s="100" t="str">
        <f>IF($D97=0," ",(IF(Shrnutí!$E$5&gt;0,SUMIFS(P$11:P$92,$C$11:$C$92,Shrnutí!$E$5,$E$11:$E$92,$E97),IF(Shrnutí!$F$5&gt;0,SUMIFS(P$11:P$92,$V$11:$V$92,Shrnutí!$F$5,$E$11:$E$92,$E97),SUMIFS(P$11:P$92,$F$11:$F$92,"&gt;0",$E$11:$E$92,$E97))))/$D97-(SUMIFS(P$11:P$92,$F$11:$F$92,"&lt;"&amp;Shrnutí!$G$5,$E$11:$E$92,$E97)+SUMIFS(P$11:P$92,$F$11:$F$92,"&gt;"&amp;Shrnutí!$H$5,$E$11:$E$92,$E97)))</f>
        <v xml:space="preserve"> </v>
      </c>
      <c r="Q97" s="100"/>
      <c r="R97" s="100" t="str">
        <f>IF($D97=0," ",(IF(Shrnutí!$E$5&gt;0,SUMIFS(R$11:R$92,$C$11:$C$92,Shrnutí!$E$5,$E$11:$E$92,$E97),IF(Shrnutí!$F$5&gt;0,SUMIFS(R$11:R$92,$V$11:$V$92,Shrnutí!$F$5,$E$11:$E$92,$E97),SUMIFS(R$11:R$92,$F$11:$F$92,"&gt;0",$E$11:$E$92,$E97))))/$D97-(SUMIFS(R$11:R$92,$F$11:$F$92,"&lt;"&amp;Shrnutí!$G$5,$E$11:$E$92,$E97)+SUMIFS(R$11:R$92,$F$11:$F$92,"&gt;"&amp;Shrnutí!$H$5,$E$11:$E$92,$E97)))</f>
        <v xml:space="preserve"> </v>
      </c>
      <c r="S97" s="100" t="str">
        <f>IF($D97=0," ",(IF(Shrnutí!$E$5&gt;0,SUMIFS(S$11:S$92,$C$11:$C$92,Shrnutí!$E$5,$E$11:$E$92,$E97),IF(Shrnutí!$F$5&gt;0,SUMIFS(S$11:S$92,$V$11:$V$92,Shrnutí!$F$5,$E$11:$E$92,$E97),SUMIFS(S$11:S$92,$F$11:$F$92,"&gt;0",$E$11:$E$92,$E97))))/$D97-(SUMIFS(S$11:S$92,$F$11:$F$92,"&lt;"&amp;Shrnutí!$G$5,$E$11:$E$92,$E97)+SUMIFS(S$11:S$92,$F$11:$F$92,"&gt;"&amp;Shrnutí!$H$5,$E$11:$E$92,$E97)))</f>
        <v xml:space="preserve"> </v>
      </c>
      <c r="T97" s="100" t="str">
        <f>IF($D97=0," ",(IF(Shrnutí!$E$5&gt;0,SUMIFS(T$11:T$92,$C$11:$C$92,Shrnutí!$E$5,$E$11:$E$92,$E97),IF(Shrnutí!$F$5&gt;0,SUMIFS(T$11:T$92,$V$11:$V$92,Shrnutí!$F$5,$E$11:$E$92,$E97),SUMIFS(T$11:T$92,$F$11:$F$92,"&gt;0",$E$11:$E$92,$E97))))/$D97-(SUMIFS(T$11:T$92,$F$11:$F$92,"&lt;"&amp;Shrnutí!$G$5,$E$11:$E$92,$E97)+SUMIFS(T$11:T$92,$F$11:$F$92,"&gt;"&amp;Shrnutí!$H$5,$E$11:$E$92,$E97)))</f>
        <v xml:space="preserve"> </v>
      </c>
      <c r="U97" s="100" t="str">
        <f>IF($D97=0," ",(IF(Shrnutí!$E$5&gt;0,SUMIFS(U$11:U$92,$C$11:$C$92,Shrnutí!$E$5,$E$11:$E$92,$E97),IF(Shrnutí!$F$5&gt;0,SUMIFS(U$11:U$92,$V$11:$V$92,Shrnutí!$F$5,$E$11:$E$92,$E97),SUMIFS(U$11:U$92,$F$11:$F$92,"&gt;0",$E$11:$E$92,$E97))))/$D97-(SUMIFS(U$11:U$92,$F$11:$F$92,"&lt;"&amp;Shrnutí!$G$5,$E$11:$E$92,$E97)+SUMIFS(U$11:U$92,$F$11:$F$92,"&gt;"&amp;Shrnutí!$H$5,$E$11:$E$92,$E97)))</f>
        <v xml:space="preserve"> </v>
      </c>
      <c r="V97" s="151">
        <v>7.5</v>
      </c>
      <c r="W97" s="59" t="str">
        <f t="shared" ref="W97:W113" si="33">IF($D97=0," ",(R97+S97)*V97)</f>
        <v xml:space="preserve"> </v>
      </c>
      <c r="X97" s="148">
        <f t="shared" si="32"/>
        <v>66.666666666666671</v>
      </c>
    </row>
    <row r="98" spans="1:24">
      <c r="A98" s="103">
        <v>3</v>
      </c>
      <c r="B98" s="12"/>
      <c r="C98" s="12"/>
      <c r="D98" s="12">
        <f>IF(Shrnutí!$E$5&gt;0,COUNTIFS($E$11:$E$92,$E98,$C$11:$C$92,Shrnutí!$E$5,$F$11:$F$92,"&gt;"&amp;0),IF(Shrnutí!$F$5&gt;0,COUNTIFS($E$11:$E$92,$E98,$V$11:$V$92,Shrnutí!$F$5,$F$11:$F$92,"&gt;"&amp;0),COUNTIFS($E$11:$E$92,E98,$F$11:$F$92,"&gt;"&amp;0)-(COUNTIFS($E$11:$E$92,$E98,$D$11:$D$92,"&lt;"&amp;Shrnutí!$G$5,$F$11:$F$92,"&gt;"&amp;0)+COUNTIFS($E$11:$E$92,$E98,$D$11:$D$92,"&gt;"&amp;Shrnutí!$H$5,$F$11:$F$92,"&gt;"&amp;0))))</f>
        <v>0</v>
      </c>
      <c r="E98" s="12">
        <v>20</v>
      </c>
      <c r="F98" s="12" t="s">
        <v>35</v>
      </c>
      <c r="G98" s="100"/>
      <c r="H98" s="100"/>
      <c r="I98" s="100"/>
      <c r="J98" s="100"/>
      <c r="K98" s="100" t="str">
        <f>IF($D98=0," ",(IF(Shrnutí!$E$5&gt;0,SUMIFS(K$11:K$92,$C$11:$C$92,Shrnutí!$E$5,$E$11:$E$92,$E98),IF(Shrnutí!$F$5&gt;0,SUMIFS(K$11:K$92,$V$11:$V$92,Shrnutí!$F$5,$E$11:$E$92,$E98),SUMIFS(K$11:K$92,$F$11:$F$92,"&gt;0",$E$11:$E$92,$E98))))/$D98-(SUMIFS(K$11:K$92,$F$11:$F$92,"&lt;"&amp;Shrnutí!$G$5,$E$11:$E$92,$E98)+SUMIFS(K$11:K$92,$F$11:$F$92,"&gt;"&amp;Shrnutí!$H$5,$E$11:$E$92,$E98)))</f>
        <v xml:space="preserve"> </v>
      </c>
      <c r="L98" s="100" t="str">
        <f>IF($D98=0," ",(IF(Shrnutí!$E$5&gt;0,SUMIFS(L$11:L$92,$C$11:$C$92,Shrnutí!$E$5,$E$11:$E$92,$E98),IF(Shrnutí!$F$5&gt;0,SUMIFS(L$11:L$92,$V$11:$V$92,Shrnutí!$F$5,$E$11:$E$92,$E98),SUMIFS(L$11:L$92,$F$11:$F$92,"&gt;0",$E$11:$E$92,$E98))))/$D98-(SUMIFS(L$11:L$92,$F$11:$F$92,"&lt;"&amp;Shrnutí!$G$5,$E$11:$E$92,$E98)+SUMIFS(L$11:L$92,$F$11:$F$92,"&gt;"&amp;Shrnutí!$H$5,$E$11:$E$92,$E98)))</f>
        <v xml:space="preserve"> </v>
      </c>
      <c r="M98" s="100" t="str">
        <f>IF($D98=0," ",(IF(Shrnutí!$E$5&gt;0,SUMIFS(M$11:M$92,$C$11:$C$92,Shrnutí!$E$5,$E$11:$E$92,$E98),IF(Shrnutí!$F$5&gt;0,SUMIFS(M$11:M$92,$V$11:$V$92,Shrnutí!$F$5,$E$11:$E$92,$E98),SUMIFS(M$11:M$92,$F$11:$F$92,"&gt;0",$E$11:$E$92,$E98))))/$D98-(SUMIFS(M$11:M$92,$F$11:$F$92,"&lt;"&amp;Shrnutí!$G$5,$E$11:$E$92,$E98)+SUMIFS(M$11:M$92,$F$11:$F$92,"&gt;"&amp;Shrnutí!$H$5,$E$11:$E$92,$E98)))</f>
        <v xml:space="preserve"> </v>
      </c>
      <c r="N98" s="100" t="str">
        <f>IF($D98=0," ",(IF(Shrnutí!$E$5&gt;0,SUMIFS(N$11:N$92,$C$11:$C$92,Shrnutí!$E$5,$E$11:$E$92,$E98),IF(Shrnutí!$F$5&gt;0,SUMIFS(N$11:N$92,$V$11:$V$92,Shrnutí!$F$5,$E$11:$E$92,$E98),SUMIFS(N$11:N$92,$F$11:$F$92,"&gt;0",$E$11:$E$92,$E98))))/$D98-(SUMIFS(N$11:N$92,$F$11:$F$92,"&lt;"&amp;Shrnutí!$G$5,$E$11:$E$92,$E98)+SUMIFS(N$11:N$92,$F$11:$F$92,"&gt;"&amp;Shrnutí!$H$5,$E$11:$E$92,$E98)))</f>
        <v xml:space="preserve"> </v>
      </c>
      <c r="O98" s="100" t="str">
        <f>IF($D98=0," ",(IF(Shrnutí!$E$5&gt;0,SUMIFS(O$11:O$92,$C$11:$C$92,Shrnutí!$E$5,$E$11:$E$92,$E98),IF(Shrnutí!$F$5&gt;0,SUMIFS(O$11:O$92,$V$11:$V$92,Shrnutí!$F$5,$E$11:$E$92,$E98),SUMIFS(O$11:O$92,$F$11:$F$92,"&gt;0",$E$11:$E$92,$E98))))/$D98-(SUMIFS(O$11:O$92,$F$11:$F$92,"&lt;"&amp;Shrnutí!$G$5,$E$11:$E$92,$E98)+SUMIFS(O$11:O$92,$F$11:$F$92,"&gt;"&amp;Shrnutí!$H$5,$E$11:$E$92,$E98)))</f>
        <v xml:space="preserve"> </v>
      </c>
      <c r="P98" s="100" t="str">
        <f>IF($D98=0," ",(IF(Shrnutí!$E$5&gt;0,SUMIFS(P$11:P$92,$C$11:$C$92,Shrnutí!$E$5,$E$11:$E$92,$E98),IF(Shrnutí!$F$5&gt;0,SUMIFS(P$11:P$92,$V$11:$V$92,Shrnutí!$F$5,$E$11:$E$92,$E98),SUMIFS(P$11:P$92,$F$11:$F$92,"&gt;0",$E$11:$E$92,$E98))))/$D98-(SUMIFS(P$11:P$92,$F$11:$F$92,"&lt;"&amp;Shrnutí!$G$5,$E$11:$E$92,$E98)+SUMIFS(P$11:P$92,$F$11:$F$92,"&gt;"&amp;Shrnutí!$H$5,$E$11:$E$92,$E98)))</f>
        <v xml:space="preserve"> </v>
      </c>
      <c r="Q98" s="100"/>
      <c r="R98" s="100" t="str">
        <f>IF($D98=0," ",(IF(Shrnutí!$E$5&gt;0,SUMIFS(R$11:R$92,$C$11:$C$92,Shrnutí!$E$5,$E$11:$E$92,$E98),IF(Shrnutí!$F$5&gt;0,SUMIFS(R$11:R$92,$V$11:$V$92,Shrnutí!$F$5,$E$11:$E$92,$E98),SUMIFS(R$11:R$92,$F$11:$F$92,"&gt;0",$E$11:$E$92,$E98))))/$D98-(SUMIFS(R$11:R$92,$F$11:$F$92,"&lt;"&amp;Shrnutí!$G$5,$E$11:$E$92,$E98)+SUMIFS(R$11:R$92,$F$11:$F$92,"&gt;"&amp;Shrnutí!$H$5,$E$11:$E$92,$E98)))</f>
        <v xml:space="preserve"> </v>
      </c>
      <c r="S98" s="100" t="str">
        <f>IF($D98=0," ",(IF(Shrnutí!$E$5&gt;0,SUMIFS(S$11:S$92,$C$11:$C$92,Shrnutí!$E$5,$E$11:$E$92,$E98),IF(Shrnutí!$F$5&gt;0,SUMIFS(S$11:S$92,$V$11:$V$92,Shrnutí!$F$5,$E$11:$E$92,$E98),SUMIFS(S$11:S$92,$F$11:$F$92,"&gt;0",$E$11:$E$92,$E98))))/$D98-(SUMIFS(S$11:S$92,$F$11:$F$92,"&lt;"&amp;Shrnutí!$G$5,$E$11:$E$92,$E98)+SUMIFS(S$11:S$92,$F$11:$F$92,"&gt;"&amp;Shrnutí!$H$5,$E$11:$E$92,$E98)))</f>
        <v xml:space="preserve"> </v>
      </c>
      <c r="T98" s="100" t="str">
        <f>IF($D98=0," ",(IF(Shrnutí!$E$5&gt;0,SUMIFS(T$11:T$92,$C$11:$C$92,Shrnutí!$E$5,$E$11:$E$92,$E98),IF(Shrnutí!$F$5&gt;0,SUMIFS(T$11:T$92,$V$11:$V$92,Shrnutí!$F$5,$E$11:$E$92,$E98),SUMIFS(T$11:T$92,$F$11:$F$92,"&gt;0",$E$11:$E$92,$E98))))/$D98-(SUMIFS(T$11:T$92,$F$11:$F$92,"&lt;"&amp;Shrnutí!$G$5,$E$11:$E$92,$E98)+SUMIFS(T$11:T$92,$F$11:$F$92,"&gt;"&amp;Shrnutí!$H$5,$E$11:$E$92,$E98)))</f>
        <v xml:space="preserve"> </v>
      </c>
      <c r="U98" s="100" t="str">
        <f>IF($D98=0," ",(IF(Shrnutí!$E$5&gt;0,SUMIFS(U$11:U$92,$C$11:$C$92,Shrnutí!$E$5,$E$11:$E$92,$E98),IF(Shrnutí!$F$5&gt;0,SUMIFS(U$11:U$92,$V$11:$V$92,Shrnutí!$F$5,$E$11:$E$92,$E98),SUMIFS(U$11:U$92,$F$11:$F$92,"&gt;0",$E$11:$E$92,$E98))))/$D98-(SUMIFS(U$11:U$92,$F$11:$F$92,"&lt;"&amp;Shrnutí!$G$5,$E$11:$E$92,$E98)+SUMIFS(U$11:U$92,$F$11:$F$92,"&gt;"&amp;Shrnutí!$H$5,$E$11:$E$92,$E98)))</f>
        <v xml:space="preserve"> </v>
      </c>
      <c r="V98" s="151">
        <v>7.5</v>
      </c>
      <c r="W98" s="59" t="str">
        <f t="shared" si="33"/>
        <v xml:space="preserve"> </v>
      </c>
      <c r="X98" s="148">
        <f t="shared" si="32"/>
        <v>66.666666666666671</v>
      </c>
    </row>
    <row r="99" spans="1:24">
      <c r="A99" s="103">
        <v>4</v>
      </c>
      <c r="B99" s="12"/>
      <c r="C99" s="12"/>
      <c r="D99" s="12">
        <f>IF(Shrnutí!$E$5&gt;0,COUNTIFS($E$11:$E$92,$E99,$C$11:$C$92,Shrnutí!$E$5,$F$11:$F$92,"&gt;"&amp;0),IF(Shrnutí!$F$5&gt;0,COUNTIFS($E$11:$E$92,$E99,$V$11:$V$92,Shrnutí!$F$5,$F$11:$F$92,"&gt;"&amp;0),COUNTIFS($E$11:$E$92,E99,$F$11:$F$92,"&gt;"&amp;0)-(COUNTIFS($E$11:$E$92,$E99,$D$11:$D$92,"&lt;"&amp;Shrnutí!$G$5,$F$11:$F$92,"&gt;"&amp;0)+COUNTIFS($E$11:$E$92,$E99,$D$11:$D$92,"&gt;"&amp;Shrnutí!$H$5,$F$11:$F$92,"&gt;"&amp;0))))</f>
        <v>0</v>
      </c>
      <c r="E99" s="12">
        <v>33</v>
      </c>
      <c r="F99" s="12" t="s">
        <v>36</v>
      </c>
      <c r="G99" s="100"/>
      <c r="H99" s="100"/>
      <c r="I99" s="100"/>
      <c r="J99" s="100"/>
      <c r="K99" s="100" t="str">
        <f>IF($D99=0," ",(IF(Shrnutí!$E$5&gt;0,SUMIFS(K$11:K$92,$C$11:$C$92,Shrnutí!$E$5,$E$11:$E$92,$E99),IF(Shrnutí!$F$5&gt;0,SUMIFS(K$11:K$92,$V$11:$V$92,Shrnutí!$F$5,$E$11:$E$92,$E99),SUMIFS(K$11:K$92,$F$11:$F$92,"&gt;0",$E$11:$E$92,$E99))))/$D99-(SUMIFS(K$11:K$92,$F$11:$F$92,"&lt;"&amp;Shrnutí!$G$5,$E$11:$E$92,$E99)+SUMIFS(K$11:K$92,$F$11:$F$92,"&gt;"&amp;Shrnutí!$H$5,$E$11:$E$92,$E99)))</f>
        <v xml:space="preserve"> </v>
      </c>
      <c r="L99" s="100" t="str">
        <f>IF($D99=0," ",(IF(Shrnutí!$E$5&gt;0,SUMIFS(L$11:L$92,$C$11:$C$92,Shrnutí!$E$5,$E$11:$E$92,$E99),IF(Shrnutí!$F$5&gt;0,SUMIFS(L$11:L$92,$V$11:$V$92,Shrnutí!$F$5,$E$11:$E$92,$E99),SUMIFS(L$11:L$92,$F$11:$F$92,"&gt;0",$E$11:$E$92,$E99))))/$D99-(SUMIFS(L$11:L$92,$F$11:$F$92,"&lt;"&amp;Shrnutí!$G$5,$E$11:$E$92,$E99)+SUMIFS(L$11:L$92,$F$11:$F$92,"&gt;"&amp;Shrnutí!$H$5,$E$11:$E$92,$E99)))</f>
        <v xml:space="preserve"> </v>
      </c>
      <c r="M99" s="100" t="str">
        <f>IF($D99=0," ",(IF(Shrnutí!$E$5&gt;0,SUMIFS(M$11:M$92,$C$11:$C$92,Shrnutí!$E$5,$E$11:$E$92,$E99),IF(Shrnutí!$F$5&gt;0,SUMIFS(M$11:M$92,$V$11:$V$92,Shrnutí!$F$5,$E$11:$E$92,$E99),SUMIFS(M$11:M$92,$F$11:$F$92,"&gt;0",$E$11:$E$92,$E99))))/$D99-(SUMIFS(M$11:M$92,$F$11:$F$92,"&lt;"&amp;Shrnutí!$G$5,$E$11:$E$92,$E99)+SUMIFS(M$11:M$92,$F$11:$F$92,"&gt;"&amp;Shrnutí!$H$5,$E$11:$E$92,$E99)))</f>
        <v xml:space="preserve"> </v>
      </c>
      <c r="N99" s="100" t="str">
        <f>IF($D99=0," ",(IF(Shrnutí!$E$5&gt;0,SUMIFS(N$11:N$92,$C$11:$C$92,Shrnutí!$E$5,$E$11:$E$92,$E99),IF(Shrnutí!$F$5&gt;0,SUMIFS(N$11:N$92,$V$11:$V$92,Shrnutí!$F$5,$E$11:$E$92,$E99),SUMIFS(N$11:N$92,$F$11:$F$92,"&gt;0",$E$11:$E$92,$E99))))/$D99-(SUMIFS(N$11:N$92,$F$11:$F$92,"&lt;"&amp;Shrnutí!$G$5,$E$11:$E$92,$E99)+SUMIFS(N$11:N$92,$F$11:$F$92,"&gt;"&amp;Shrnutí!$H$5,$E$11:$E$92,$E99)))</f>
        <v xml:space="preserve"> </v>
      </c>
      <c r="O99" s="100" t="str">
        <f>IF($D99=0," ",(IF(Shrnutí!$E$5&gt;0,SUMIFS(O$11:O$92,$C$11:$C$92,Shrnutí!$E$5,$E$11:$E$92,$E99),IF(Shrnutí!$F$5&gt;0,SUMIFS(O$11:O$92,$V$11:$V$92,Shrnutí!$F$5,$E$11:$E$92,$E99),SUMIFS(O$11:O$92,$F$11:$F$92,"&gt;0",$E$11:$E$92,$E99))))/$D99-(SUMIFS(O$11:O$92,$F$11:$F$92,"&lt;"&amp;Shrnutí!$G$5,$E$11:$E$92,$E99)+SUMIFS(O$11:O$92,$F$11:$F$92,"&gt;"&amp;Shrnutí!$H$5,$E$11:$E$92,$E99)))</f>
        <v xml:space="preserve"> </v>
      </c>
      <c r="P99" s="100" t="str">
        <f>IF($D99=0," ",(IF(Shrnutí!$E$5&gt;0,SUMIFS(P$11:P$92,$C$11:$C$92,Shrnutí!$E$5,$E$11:$E$92,$E99),IF(Shrnutí!$F$5&gt;0,SUMIFS(P$11:P$92,$V$11:$V$92,Shrnutí!$F$5,$E$11:$E$92,$E99),SUMIFS(P$11:P$92,$F$11:$F$92,"&gt;0",$E$11:$E$92,$E99))))/$D99-(SUMIFS(P$11:P$92,$F$11:$F$92,"&lt;"&amp;Shrnutí!$G$5,$E$11:$E$92,$E99)+SUMIFS(P$11:P$92,$F$11:$F$92,"&gt;"&amp;Shrnutí!$H$5,$E$11:$E$92,$E99)))</f>
        <v xml:space="preserve"> </v>
      </c>
      <c r="Q99" s="100"/>
      <c r="R99" s="100" t="str">
        <f>IF($D99=0," ",(IF(Shrnutí!$E$5&gt;0,SUMIFS(R$11:R$92,$C$11:$C$92,Shrnutí!$E$5,$E$11:$E$92,$E99),IF(Shrnutí!$F$5&gt;0,SUMIFS(R$11:R$92,$V$11:$V$92,Shrnutí!$F$5,$E$11:$E$92,$E99),SUMIFS(R$11:R$92,$F$11:$F$92,"&gt;0",$E$11:$E$92,$E99))))/$D99-(SUMIFS(R$11:R$92,$F$11:$F$92,"&lt;"&amp;Shrnutí!$G$5,$E$11:$E$92,$E99)+SUMIFS(R$11:R$92,$F$11:$F$92,"&gt;"&amp;Shrnutí!$H$5,$E$11:$E$92,$E99)))</f>
        <v xml:space="preserve"> </v>
      </c>
      <c r="S99" s="100" t="str">
        <f>IF($D99=0," ",(IF(Shrnutí!$E$5&gt;0,SUMIFS(S$11:S$92,$C$11:$C$92,Shrnutí!$E$5,$E$11:$E$92,$E99),IF(Shrnutí!$F$5&gt;0,SUMIFS(S$11:S$92,$V$11:$V$92,Shrnutí!$F$5,$E$11:$E$92,$E99),SUMIFS(S$11:S$92,$F$11:$F$92,"&gt;0",$E$11:$E$92,$E99))))/$D99-(SUMIFS(S$11:S$92,$F$11:$F$92,"&lt;"&amp;Shrnutí!$G$5,$E$11:$E$92,$E99)+SUMIFS(S$11:S$92,$F$11:$F$92,"&gt;"&amp;Shrnutí!$H$5,$E$11:$E$92,$E99)))</f>
        <v xml:space="preserve"> </v>
      </c>
      <c r="T99" s="100" t="str">
        <f>IF($D99=0," ",(IF(Shrnutí!$E$5&gt;0,SUMIFS(T$11:T$92,$C$11:$C$92,Shrnutí!$E$5,$E$11:$E$92,$E99),IF(Shrnutí!$F$5&gt;0,SUMIFS(T$11:T$92,$V$11:$V$92,Shrnutí!$F$5,$E$11:$E$92,$E99),SUMIFS(T$11:T$92,$F$11:$F$92,"&gt;0",$E$11:$E$92,$E99))))/$D99-(SUMIFS(T$11:T$92,$F$11:$F$92,"&lt;"&amp;Shrnutí!$G$5,$E$11:$E$92,$E99)+SUMIFS(T$11:T$92,$F$11:$F$92,"&gt;"&amp;Shrnutí!$H$5,$E$11:$E$92,$E99)))</f>
        <v xml:space="preserve"> </v>
      </c>
      <c r="U99" s="100" t="str">
        <f>IF($D99=0," ",(IF(Shrnutí!$E$5&gt;0,SUMIFS(U$11:U$92,$C$11:$C$92,Shrnutí!$E$5,$E$11:$E$92,$E99),IF(Shrnutí!$F$5&gt;0,SUMIFS(U$11:U$92,$V$11:$V$92,Shrnutí!$F$5,$E$11:$E$92,$E99),SUMIFS(U$11:U$92,$F$11:$F$92,"&gt;0",$E$11:$E$92,$E99))))/$D99-(SUMIFS(U$11:U$92,$F$11:$F$92,"&lt;"&amp;Shrnutí!$G$5,$E$11:$E$92,$E99)+SUMIFS(U$11:U$92,$F$11:$F$92,"&gt;"&amp;Shrnutí!$H$5,$E$11:$E$92,$E99)))</f>
        <v xml:space="preserve"> </v>
      </c>
      <c r="V99" s="151">
        <v>7.5</v>
      </c>
      <c r="W99" s="59" t="str">
        <f t="shared" si="33"/>
        <v xml:space="preserve"> </v>
      </c>
      <c r="X99" s="148">
        <f t="shared" si="32"/>
        <v>66.666666666666671</v>
      </c>
    </row>
    <row r="100" spans="1:24">
      <c r="A100" s="103">
        <v>5</v>
      </c>
      <c r="B100" s="12"/>
      <c r="C100" s="12"/>
      <c r="D100" s="12">
        <f>IF(Shrnutí!$E$5&gt;0,COUNTIFS($E$11:$E$92,$E100,$C$11:$C$92,Shrnutí!$E$5,$F$11:$F$92,"&gt;"&amp;0),IF(Shrnutí!$F$5&gt;0,COUNTIFS($E$11:$E$92,$E100,$V$11:$V$92,Shrnutí!$F$5,$F$11:$F$92,"&gt;"&amp;0),COUNTIFS($E$11:$E$92,E100,$F$11:$F$92,"&gt;"&amp;0)-(COUNTIFS($E$11:$E$92,$E100,$D$11:$D$92,"&lt;"&amp;Shrnutí!$G$5,$F$11:$F$92,"&gt;"&amp;0)+COUNTIFS($E$11:$E$92,$E100,$D$11:$D$92,"&gt;"&amp;Shrnutí!$H$5,$F$11:$F$92,"&gt;"&amp;0))))</f>
        <v>0</v>
      </c>
      <c r="E100" s="12">
        <v>6</v>
      </c>
      <c r="F100" s="12" t="s">
        <v>16</v>
      </c>
      <c r="G100" s="100"/>
      <c r="H100" s="100"/>
      <c r="I100" s="100"/>
      <c r="J100" s="100"/>
      <c r="K100" s="100" t="str">
        <f>IF($D100=0," ",(IF(Shrnutí!$E$5&gt;0,SUMIFS(K$11:K$92,$C$11:$C$92,Shrnutí!$E$5,$E$11:$E$92,$E100),IF(Shrnutí!$F$5&gt;0,SUMIFS(K$11:K$92,$V$11:$V$92,Shrnutí!$F$5,$E$11:$E$92,$E100),SUMIFS(K$11:K$92,$F$11:$F$92,"&gt;0",$E$11:$E$92,$E100))))/$D100-(SUMIFS(K$11:K$92,$F$11:$F$92,"&lt;"&amp;Shrnutí!$G$5,$E$11:$E$92,$E100)+SUMIFS(K$11:K$92,$F$11:$F$92,"&gt;"&amp;Shrnutí!$H$5,$E$11:$E$92,$E100)))</f>
        <v xml:space="preserve"> </v>
      </c>
      <c r="L100" s="100" t="str">
        <f>IF($D100=0," ",(IF(Shrnutí!$E$5&gt;0,SUMIFS(L$11:L$92,$C$11:$C$92,Shrnutí!$E$5,$E$11:$E$92,$E100),IF(Shrnutí!$F$5&gt;0,SUMIFS(L$11:L$92,$V$11:$V$92,Shrnutí!$F$5,$E$11:$E$92,$E100),SUMIFS(L$11:L$92,$F$11:$F$92,"&gt;0",$E$11:$E$92,$E100))))/$D100-(SUMIFS(L$11:L$92,$F$11:$F$92,"&lt;"&amp;Shrnutí!$G$5,$E$11:$E$92,$E100)+SUMIFS(L$11:L$92,$F$11:$F$92,"&gt;"&amp;Shrnutí!$H$5,$E$11:$E$92,$E100)))</f>
        <v xml:space="preserve"> </v>
      </c>
      <c r="M100" s="100" t="str">
        <f>IF($D100=0," ",(IF(Shrnutí!$E$5&gt;0,SUMIFS(M$11:M$92,$C$11:$C$92,Shrnutí!$E$5,$E$11:$E$92,$E100),IF(Shrnutí!$F$5&gt;0,SUMIFS(M$11:M$92,$V$11:$V$92,Shrnutí!$F$5,$E$11:$E$92,$E100),SUMIFS(M$11:M$92,$F$11:$F$92,"&gt;0",$E$11:$E$92,$E100))))/$D100-(SUMIFS(M$11:M$92,$F$11:$F$92,"&lt;"&amp;Shrnutí!$G$5,$E$11:$E$92,$E100)+SUMIFS(M$11:M$92,$F$11:$F$92,"&gt;"&amp;Shrnutí!$H$5,$E$11:$E$92,$E100)))</f>
        <v xml:space="preserve"> </v>
      </c>
      <c r="N100" s="100" t="str">
        <f>IF($D100=0," ",(IF(Shrnutí!$E$5&gt;0,SUMIFS(N$11:N$92,$C$11:$C$92,Shrnutí!$E$5,$E$11:$E$92,$E100),IF(Shrnutí!$F$5&gt;0,SUMIFS(N$11:N$92,$V$11:$V$92,Shrnutí!$F$5,$E$11:$E$92,$E100),SUMIFS(N$11:N$92,$F$11:$F$92,"&gt;0",$E$11:$E$92,$E100))))/$D100-(SUMIFS(N$11:N$92,$F$11:$F$92,"&lt;"&amp;Shrnutí!$G$5,$E$11:$E$92,$E100)+SUMIFS(N$11:N$92,$F$11:$F$92,"&gt;"&amp;Shrnutí!$H$5,$E$11:$E$92,$E100)))</f>
        <v xml:space="preserve"> </v>
      </c>
      <c r="O100" s="100" t="str">
        <f>IF($D100=0," ",(IF(Shrnutí!$E$5&gt;0,SUMIFS(O$11:O$92,$C$11:$C$92,Shrnutí!$E$5,$E$11:$E$92,$E100),IF(Shrnutí!$F$5&gt;0,SUMIFS(O$11:O$92,$V$11:$V$92,Shrnutí!$F$5,$E$11:$E$92,$E100),SUMIFS(O$11:O$92,$F$11:$F$92,"&gt;0",$E$11:$E$92,$E100))))/$D100-(SUMIFS(O$11:O$92,$F$11:$F$92,"&lt;"&amp;Shrnutí!$G$5,$E$11:$E$92,$E100)+SUMIFS(O$11:O$92,$F$11:$F$92,"&gt;"&amp;Shrnutí!$H$5,$E$11:$E$92,$E100)))</f>
        <v xml:space="preserve"> </v>
      </c>
      <c r="P100" s="100" t="str">
        <f>IF($D100=0," ",(IF(Shrnutí!$E$5&gt;0,SUMIFS(P$11:P$92,$C$11:$C$92,Shrnutí!$E$5,$E$11:$E$92,$E100),IF(Shrnutí!$F$5&gt;0,SUMIFS(P$11:P$92,$V$11:$V$92,Shrnutí!$F$5,$E$11:$E$92,$E100),SUMIFS(P$11:P$92,$F$11:$F$92,"&gt;0",$E$11:$E$92,$E100))))/$D100-(SUMIFS(P$11:P$92,$F$11:$F$92,"&lt;"&amp;Shrnutí!$G$5,$E$11:$E$92,$E100)+SUMIFS(P$11:P$92,$F$11:$F$92,"&gt;"&amp;Shrnutí!$H$5,$E$11:$E$92,$E100)))</f>
        <v xml:space="preserve"> </v>
      </c>
      <c r="Q100" s="100"/>
      <c r="R100" s="100" t="str">
        <f>IF($D100=0," ",(IF(Shrnutí!$E$5&gt;0,SUMIFS(R$11:R$92,$C$11:$C$92,Shrnutí!$E$5,$E$11:$E$92,$E100),IF(Shrnutí!$F$5&gt;0,SUMIFS(R$11:R$92,$V$11:$V$92,Shrnutí!$F$5,$E$11:$E$92,$E100),SUMIFS(R$11:R$92,$F$11:$F$92,"&gt;0",$E$11:$E$92,$E100))))/$D100-(SUMIFS(R$11:R$92,$F$11:$F$92,"&lt;"&amp;Shrnutí!$G$5,$E$11:$E$92,$E100)+SUMIFS(R$11:R$92,$F$11:$F$92,"&gt;"&amp;Shrnutí!$H$5,$E$11:$E$92,$E100)))</f>
        <v xml:space="preserve"> </v>
      </c>
      <c r="S100" s="100" t="str">
        <f>IF($D100=0," ",(IF(Shrnutí!$E$5&gt;0,SUMIFS(S$11:S$92,$C$11:$C$92,Shrnutí!$E$5,$E$11:$E$92,$E100),IF(Shrnutí!$F$5&gt;0,SUMIFS(S$11:S$92,$V$11:$V$92,Shrnutí!$F$5,$E$11:$E$92,$E100),SUMIFS(S$11:S$92,$F$11:$F$92,"&gt;0",$E$11:$E$92,$E100))))/$D100-(SUMIFS(S$11:S$92,$F$11:$F$92,"&lt;"&amp;Shrnutí!$G$5,$E$11:$E$92,$E100)+SUMIFS(S$11:S$92,$F$11:$F$92,"&gt;"&amp;Shrnutí!$H$5,$E$11:$E$92,$E100)))</f>
        <v xml:space="preserve"> </v>
      </c>
      <c r="T100" s="100" t="str">
        <f>IF($D100=0," ",(IF(Shrnutí!$E$5&gt;0,SUMIFS(T$11:T$92,$C$11:$C$92,Shrnutí!$E$5,$E$11:$E$92,$E100),IF(Shrnutí!$F$5&gt;0,SUMIFS(T$11:T$92,$V$11:$V$92,Shrnutí!$F$5,$E$11:$E$92,$E100),SUMIFS(T$11:T$92,$F$11:$F$92,"&gt;0",$E$11:$E$92,$E100))))/$D100-(SUMIFS(T$11:T$92,$F$11:$F$92,"&lt;"&amp;Shrnutí!$G$5,$E$11:$E$92,$E100)+SUMIFS(T$11:T$92,$F$11:$F$92,"&gt;"&amp;Shrnutí!$H$5,$E$11:$E$92,$E100)))</f>
        <v xml:space="preserve"> </v>
      </c>
      <c r="U100" s="100" t="str">
        <f>IF($D100=0," ",(IF(Shrnutí!$E$5&gt;0,SUMIFS(U$11:U$92,$C$11:$C$92,Shrnutí!$E$5,$E$11:$E$92,$E100),IF(Shrnutí!$F$5&gt;0,SUMIFS(U$11:U$92,$V$11:$V$92,Shrnutí!$F$5,$E$11:$E$92,$E100),SUMIFS(U$11:U$92,$F$11:$F$92,"&gt;0",$E$11:$E$92,$E100))))/$D100-(SUMIFS(U$11:U$92,$F$11:$F$92,"&lt;"&amp;Shrnutí!$G$5,$E$11:$E$92,$E100)+SUMIFS(U$11:U$92,$F$11:$F$92,"&gt;"&amp;Shrnutí!$H$5,$E$11:$E$92,$E100)))</f>
        <v xml:space="preserve"> </v>
      </c>
      <c r="V100" s="151">
        <v>7.5</v>
      </c>
      <c r="W100" s="59" t="str">
        <f t="shared" si="33"/>
        <v xml:space="preserve"> </v>
      </c>
      <c r="X100" s="148">
        <f t="shared" si="32"/>
        <v>66.666666666666671</v>
      </c>
    </row>
    <row r="101" spans="1:24">
      <c r="A101" s="103">
        <v>6</v>
      </c>
      <c r="B101" s="12"/>
      <c r="C101" s="12"/>
      <c r="D101" s="12">
        <f>IF(Shrnutí!$E$5&gt;0,COUNTIFS($E$11:$E$92,$E101,$C$11:$C$92,Shrnutí!$E$5,$F$11:$F$92,"&gt;"&amp;0),IF(Shrnutí!$F$5&gt;0,COUNTIFS($E$11:$E$92,$E101,$V$11:$V$92,Shrnutí!$F$5,$F$11:$F$92,"&gt;"&amp;0),COUNTIFS($E$11:$E$92,E101,$F$11:$F$92,"&gt;"&amp;0)-(COUNTIFS($E$11:$E$92,$E101,$D$11:$D$92,"&lt;"&amp;Shrnutí!$G$5,$F$11:$F$92,"&gt;"&amp;0)+COUNTIFS($E$11:$E$92,$E101,$D$11:$D$92,"&gt;"&amp;Shrnutí!$H$5,$F$11:$F$92,"&gt;"&amp;0))))</f>
        <v>0</v>
      </c>
      <c r="E101" s="12">
        <v>19</v>
      </c>
      <c r="F101" s="12" t="s">
        <v>42</v>
      </c>
      <c r="G101" s="100"/>
      <c r="H101" s="100"/>
      <c r="I101" s="100"/>
      <c r="J101" s="100"/>
      <c r="K101" s="100" t="str">
        <f>IF($D101=0," ",(IF(Shrnutí!$E$5&gt;0,SUMIFS(K$11:K$92,$C$11:$C$92,Shrnutí!$E$5,$E$11:$E$92,$E101),IF(Shrnutí!$F$5&gt;0,SUMIFS(K$11:K$92,$V$11:$V$92,Shrnutí!$F$5,$E$11:$E$92,$E101),SUMIFS(K$11:K$92,$F$11:$F$92,"&gt;0",$E$11:$E$92,$E101))))/$D101-(SUMIFS(K$11:K$92,$F$11:$F$92,"&lt;"&amp;Shrnutí!$G$5,$E$11:$E$92,$E101)+SUMIFS(K$11:K$92,$F$11:$F$92,"&gt;"&amp;Shrnutí!$H$5,$E$11:$E$92,$E101)))</f>
        <v xml:space="preserve"> </v>
      </c>
      <c r="L101" s="100" t="str">
        <f>IF($D101=0," ",(IF(Shrnutí!$E$5&gt;0,SUMIFS(L$11:L$92,$C$11:$C$92,Shrnutí!$E$5,$E$11:$E$92,$E101),IF(Shrnutí!$F$5&gt;0,SUMIFS(L$11:L$92,$V$11:$V$92,Shrnutí!$F$5,$E$11:$E$92,$E101),SUMIFS(L$11:L$92,$F$11:$F$92,"&gt;0",$E$11:$E$92,$E101))))/$D101-(SUMIFS(L$11:L$92,$F$11:$F$92,"&lt;"&amp;Shrnutí!$G$5,$E$11:$E$92,$E101)+SUMIFS(L$11:L$92,$F$11:$F$92,"&gt;"&amp;Shrnutí!$H$5,$E$11:$E$92,$E101)))</f>
        <v xml:space="preserve"> </v>
      </c>
      <c r="M101" s="100" t="str">
        <f>IF($D101=0," ",(IF(Shrnutí!$E$5&gt;0,SUMIFS(M$11:M$92,$C$11:$C$92,Shrnutí!$E$5,$E$11:$E$92,$E101),IF(Shrnutí!$F$5&gt;0,SUMIFS(M$11:M$92,$V$11:$V$92,Shrnutí!$F$5,$E$11:$E$92,$E101),SUMIFS(M$11:M$92,$F$11:$F$92,"&gt;0",$E$11:$E$92,$E101))))/$D101-(SUMIFS(M$11:M$92,$F$11:$F$92,"&lt;"&amp;Shrnutí!$G$5,$E$11:$E$92,$E101)+SUMIFS(M$11:M$92,$F$11:$F$92,"&gt;"&amp;Shrnutí!$H$5,$E$11:$E$92,$E101)))</f>
        <v xml:space="preserve"> </v>
      </c>
      <c r="N101" s="100" t="str">
        <f>IF($D101=0," ",(IF(Shrnutí!$E$5&gt;0,SUMIFS(N$11:N$92,$C$11:$C$92,Shrnutí!$E$5,$E$11:$E$92,$E101),IF(Shrnutí!$F$5&gt;0,SUMIFS(N$11:N$92,$V$11:$V$92,Shrnutí!$F$5,$E$11:$E$92,$E101),SUMIFS(N$11:N$92,$F$11:$F$92,"&gt;0",$E$11:$E$92,$E101))))/$D101-(SUMIFS(N$11:N$92,$F$11:$F$92,"&lt;"&amp;Shrnutí!$G$5,$E$11:$E$92,$E101)+SUMIFS(N$11:N$92,$F$11:$F$92,"&gt;"&amp;Shrnutí!$H$5,$E$11:$E$92,$E101)))</f>
        <v xml:space="preserve"> </v>
      </c>
      <c r="O101" s="100" t="str">
        <f>IF($D101=0," ",(IF(Shrnutí!$E$5&gt;0,SUMIFS(O$11:O$92,$C$11:$C$92,Shrnutí!$E$5,$E$11:$E$92,$E101),IF(Shrnutí!$F$5&gt;0,SUMIFS(O$11:O$92,$V$11:$V$92,Shrnutí!$F$5,$E$11:$E$92,$E101),SUMIFS(O$11:O$92,$F$11:$F$92,"&gt;0",$E$11:$E$92,$E101))))/$D101-(SUMIFS(O$11:O$92,$F$11:$F$92,"&lt;"&amp;Shrnutí!$G$5,$E$11:$E$92,$E101)+SUMIFS(O$11:O$92,$F$11:$F$92,"&gt;"&amp;Shrnutí!$H$5,$E$11:$E$92,$E101)))</f>
        <v xml:space="preserve"> </v>
      </c>
      <c r="P101" s="100" t="str">
        <f>IF($D101=0," ",(IF(Shrnutí!$E$5&gt;0,SUMIFS(P$11:P$92,$C$11:$C$92,Shrnutí!$E$5,$E$11:$E$92,$E101),IF(Shrnutí!$F$5&gt;0,SUMIFS(P$11:P$92,$V$11:$V$92,Shrnutí!$F$5,$E$11:$E$92,$E101),SUMIFS(P$11:P$92,$F$11:$F$92,"&gt;0",$E$11:$E$92,$E101))))/$D101-(SUMIFS(P$11:P$92,$F$11:$F$92,"&lt;"&amp;Shrnutí!$G$5,$E$11:$E$92,$E101)+SUMIFS(P$11:P$92,$F$11:$F$92,"&gt;"&amp;Shrnutí!$H$5,$E$11:$E$92,$E101)))</f>
        <v xml:space="preserve"> </v>
      </c>
      <c r="Q101" s="100"/>
      <c r="R101" s="100" t="str">
        <f>IF($D101=0," ",(IF(Shrnutí!$E$5&gt;0,SUMIFS(R$11:R$92,$C$11:$C$92,Shrnutí!$E$5,$E$11:$E$92,$E101),IF(Shrnutí!$F$5&gt;0,SUMIFS(R$11:R$92,$V$11:$V$92,Shrnutí!$F$5,$E$11:$E$92,$E101),SUMIFS(R$11:R$92,$F$11:$F$92,"&gt;0",$E$11:$E$92,$E101))))/$D101-(SUMIFS(R$11:R$92,$F$11:$F$92,"&lt;"&amp;Shrnutí!$G$5,$E$11:$E$92,$E101)+SUMIFS(R$11:R$92,$F$11:$F$92,"&gt;"&amp;Shrnutí!$H$5,$E$11:$E$92,$E101)))</f>
        <v xml:space="preserve"> </v>
      </c>
      <c r="S101" s="100" t="str">
        <f>IF($D101=0," ",(IF(Shrnutí!$E$5&gt;0,SUMIFS(S$11:S$92,$C$11:$C$92,Shrnutí!$E$5,$E$11:$E$92,$E101),IF(Shrnutí!$F$5&gt;0,SUMIFS(S$11:S$92,$V$11:$V$92,Shrnutí!$F$5,$E$11:$E$92,$E101),SUMIFS(S$11:S$92,$F$11:$F$92,"&gt;0",$E$11:$E$92,$E101))))/$D101-(SUMIFS(S$11:S$92,$F$11:$F$92,"&lt;"&amp;Shrnutí!$G$5,$E$11:$E$92,$E101)+SUMIFS(S$11:S$92,$F$11:$F$92,"&gt;"&amp;Shrnutí!$H$5,$E$11:$E$92,$E101)))</f>
        <v xml:space="preserve"> </v>
      </c>
      <c r="T101" s="100" t="str">
        <f>IF($D101=0," ",(IF(Shrnutí!$E$5&gt;0,SUMIFS(T$11:T$92,$C$11:$C$92,Shrnutí!$E$5,$E$11:$E$92,$E101),IF(Shrnutí!$F$5&gt;0,SUMIFS(T$11:T$92,$V$11:$V$92,Shrnutí!$F$5,$E$11:$E$92,$E101),SUMIFS(T$11:T$92,$F$11:$F$92,"&gt;0",$E$11:$E$92,$E101))))/$D101-(SUMIFS(T$11:T$92,$F$11:$F$92,"&lt;"&amp;Shrnutí!$G$5,$E$11:$E$92,$E101)+SUMIFS(T$11:T$92,$F$11:$F$92,"&gt;"&amp;Shrnutí!$H$5,$E$11:$E$92,$E101)))</f>
        <v xml:space="preserve"> </v>
      </c>
      <c r="U101" s="100" t="str">
        <f>IF($D101=0," ",(IF(Shrnutí!$E$5&gt;0,SUMIFS(U$11:U$92,$C$11:$C$92,Shrnutí!$E$5,$E$11:$E$92,$E101),IF(Shrnutí!$F$5&gt;0,SUMIFS(U$11:U$92,$V$11:$V$92,Shrnutí!$F$5,$E$11:$E$92,$E101),SUMIFS(U$11:U$92,$F$11:$F$92,"&gt;0",$E$11:$E$92,$E101))))/$D101-(SUMIFS(U$11:U$92,$F$11:$F$92,"&lt;"&amp;Shrnutí!$G$5,$E$11:$E$92,$E101)+SUMIFS(U$11:U$92,$F$11:$F$92,"&gt;"&amp;Shrnutí!$H$5,$E$11:$E$92,$E101)))</f>
        <v xml:space="preserve"> </v>
      </c>
      <c r="V101" s="151">
        <v>7.5</v>
      </c>
      <c r="W101" s="59" t="str">
        <f t="shared" si="33"/>
        <v xml:space="preserve"> </v>
      </c>
      <c r="X101" s="148">
        <f t="shared" si="32"/>
        <v>66.666666666666671</v>
      </c>
    </row>
    <row r="102" spans="1:24">
      <c r="A102" s="103">
        <v>7</v>
      </c>
      <c r="B102" s="12"/>
      <c r="C102" s="12"/>
      <c r="D102" s="12">
        <f>IF(Shrnutí!$E$5&gt;0,COUNTIFS($E$11:$E$92,$E102,$C$11:$C$92,Shrnutí!$E$5,$F$11:$F$92,"&gt;"&amp;0),IF(Shrnutí!$F$5&gt;0,COUNTIFS($E$11:$E$92,$E102,$V$11:$V$92,Shrnutí!$F$5,$F$11:$F$92,"&gt;"&amp;0),COUNTIFS($E$11:$E$92,E102,$F$11:$F$92,"&gt;"&amp;0)-(COUNTIFS($E$11:$E$92,$E102,$D$11:$D$92,"&lt;"&amp;Shrnutí!$G$5,$F$11:$F$92,"&gt;"&amp;0)+COUNTIFS($E$11:$E$92,$E102,$D$11:$D$92,"&gt;"&amp;Shrnutí!$H$5,$F$11:$F$92,"&gt;"&amp;0))))</f>
        <v>0</v>
      </c>
      <c r="E102" s="12">
        <v>24</v>
      </c>
      <c r="F102" s="12" t="s">
        <v>43</v>
      </c>
      <c r="G102" s="100"/>
      <c r="H102" s="100"/>
      <c r="I102" s="100"/>
      <c r="J102" s="100"/>
      <c r="K102" s="100" t="str">
        <f>IF($D102=0," ",(IF(Shrnutí!$E$5&gt;0,SUMIFS(K$11:K$92,$C$11:$C$92,Shrnutí!$E$5,$E$11:$E$92,$E102),IF(Shrnutí!$F$5&gt;0,SUMIFS(K$11:K$92,$V$11:$V$92,Shrnutí!$F$5,$E$11:$E$92,$E102),SUMIFS(K$11:K$92,$F$11:$F$92,"&gt;0",$E$11:$E$92,$E102))))/$D102-(SUMIFS(K$11:K$92,$F$11:$F$92,"&lt;"&amp;Shrnutí!$G$5,$E$11:$E$92,$E102)+SUMIFS(K$11:K$92,$F$11:$F$92,"&gt;"&amp;Shrnutí!$H$5,$E$11:$E$92,$E102)))</f>
        <v xml:space="preserve"> </v>
      </c>
      <c r="L102" s="100" t="str">
        <f>IF($D102=0," ",(IF(Shrnutí!$E$5&gt;0,SUMIFS(L$11:L$92,$C$11:$C$92,Shrnutí!$E$5,$E$11:$E$92,$E102),IF(Shrnutí!$F$5&gt;0,SUMIFS(L$11:L$92,$V$11:$V$92,Shrnutí!$F$5,$E$11:$E$92,$E102),SUMIFS(L$11:L$92,$F$11:$F$92,"&gt;0",$E$11:$E$92,$E102))))/$D102-(SUMIFS(L$11:L$92,$F$11:$F$92,"&lt;"&amp;Shrnutí!$G$5,$E$11:$E$92,$E102)+SUMIFS(L$11:L$92,$F$11:$F$92,"&gt;"&amp;Shrnutí!$H$5,$E$11:$E$92,$E102)))</f>
        <v xml:space="preserve"> </v>
      </c>
      <c r="M102" s="100" t="str">
        <f>IF($D102=0," ",(IF(Shrnutí!$E$5&gt;0,SUMIFS(M$11:M$92,$C$11:$C$92,Shrnutí!$E$5,$E$11:$E$92,$E102),IF(Shrnutí!$F$5&gt;0,SUMIFS(M$11:M$92,$V$11:$V$92,Shrnutí!$F$5,$E$11:$E$92,$E102),SUMIFS(M$11:M$92,$F$11:$F$92,"&gt;0",$E$11:$E$92,$E102))))/$D102-(SUMIFS(M$11:M$92,$F$11:$F$92,"&lt;"&amp;Shrnutí!$G$5,$E$11:$E$92,$E102)+SUMIFS(M$11:M$92,$F$11:$F$92,"&gt;"&amp;Shrnutí!$H$5,$E$11:$E$92,$E102)))</f>
        <v xml:space="preserve"> </v>
      </c>
      <c r="N102" s="100" t="str">
        <f>IF($D102=0," ",(IF(Shrnutí!$E$5&gt;0,SUMIFS(N$11:N$92,$C$11:$C$92,Shrnutí!$E$5,$E$11:$E$92,$E102),IF(Shrnutí!$F$5&gt;0,SUMIFS(N$11:N$92,$V$11:$V$92,Shrnutí!$F$5,$E$11:$E$92,$E102),SUMIFS(N$11:N$92,$F$11:$F$92,"&gt;0",$E$11:$E$92,$E102))))/$D102-(SUMIFS(N$11:N$92,$F$11:$F$92,"&lt;"&amp;Shrnutí!$G$5,$E$11:$E$92,$E102)+SUMIFS(N$11:N$92,$F$11:$F$92,"&gt;"&amp;Shrnutí!$H$5,$E$11:$E$92,$E102)))</f>
        <v xml:space="preserve"> </v>
      </c>
      <c r="O102" s="100" t="str">
        <f>IF($D102=0," ",(IF(Shrnutí!$E$5&gt;0,SUMIFS(O$11:O$92,$C$11:$C$92,Shrnutí!$E$5,$E$11:$E$92,$E102),IF(Shrnutí!$F$5&gt;0,SUMIFS(O$11:O$92,$V$11:$V$92,Shrnutí!$F$5,$E$11:$E$92,$E102),SUMIFS(O$11:O$92,$F$11:$F$92,"&gt;0",$E$11:$E$92,$E102))))/$D102-(SUMIFS(O$11:O$92,$F$11:$F$92,"&lt;"&amp;Shrnutí!$G$5,$E$11:$E$92,$E102)+SUMIFS(O$11:O$92,$F$11:$F$92,"&gt;"&amp;Shrnutí!$H$5,$E$11:$E$92,$E102)))</f>
        <v xml:space="preserve"> </v>
      </c>
      <c r="P102" s="100" t="str">
        <f>IF($D102=0," ",(IF(Shrnutí!$E$5&gt;0,SUMIFS(P$11:P$92,$C$11:$C$92,Shrnutí!$E$5,$E$11:$E$92,$E102),IF(Shrnutí!$F$5&gt;0,SUMIFS(P$11:P$92,$V$11:$V$92,Shrnutí!$F$5,$E$11:$E$92,$E102),SUMIFS(P$11:P$92,$F$11:$F$92,"&gt;0",$E$11:$E$92,$E102))))/$D102-(SUMIFS(P$11:P$92,$F$11:$F$92,"&lt;"&amp;Shrnutí!$G$5,$E$11:$E$92,$E102)+SUMIFS(P$11:P$92,$F$11:$F$92,"&gt;"&amp;Shrnutí!$H$5,$E$11:$E$92,$E102)))</f>
        <v xml:space="preserve"> </v>
      </c>
      <c r="Q102" s="100"/>
      <c r="R102" s="100" t="str">
        <f>IF($D102=0," ",(IF(Shrnutí!$E$5&gt;0,SUMIFS(R$11:R$92,$C$11:$C$92,Shrnutí!$E$5,$E$11:$E$92,$E102),IF(Shrnutí!$F$5&gt;0,SUMIFS(R$11:R$92,$V$11:$V$92,Shrnutí!$F$5,$E$11:$E$92,$E102),SUMIFS(R$11:R$92,$F$11:$F$92,"&gt;0",$E$11:$E$92,$E102))))/$D102-(SUMIFS(R$11:R$92,$F$11:$F$92,"&lt;"&amp;Shrnutí!$G$5,$E$11:$E$92,$E102)+SUMIFS(R$11:R$92,$F$11:$F$92,"&gt;"&amp;Shrnutí!$H$5,$E$11:$E$92,$E102)))</f>
        <v xml:space="preserve"> </v>
      </c>
      <c r="S102" s="100" t="str">
        <f>IF($D102=0," ",(IF(Shrnutí!$E$5&gt;0,SUMIFS(S$11:S$92,$C$11:$C$92,Shrnutí!$E$5,$E$11:$E$92,$E102),IF(Shrnutí!$F$5&gt;0,SUMIFS(S$11:S$92,$V$11:$V$92,Shrnutí!$F$5,$E$11:$E$92,$E102),SUMIFS(S$11:S$92,$F$11:$F$92,"&gt;0",$E$11:$E$92,$E102))))/$D102-(SUMIFS(S$11:S$92,$F$11:$F$92,"&lt;"&amp;Shrnutí!$G$5,$E$11:$E$92,$E102)+SUMIFS(S$11:S$92,$F$11:$F$92,"&gt;"&amp;Shrnutí!$H$5,$E$11:$E$92,$E102)))</f>
        <v xml:space="preserve"> </v>
      </c>
      <c r="T102" s="100" t="str">
        <f>IF($D102=0," ",(IF(Shrnutí!$E$5&gt;0,SUMIFS(T$11:T$92,$C$11:$C$92,Shrnutí!$E$5,$E$11:$E$92,$E102),IF(Shrnutí!$F$5&gt;0,SUMIFS(T$11:T$92,$V$11:$V$92,Shrnutí!$F$5,$E$11:$E$92,$E102),SUMIFS(T$11:T$92,$F$11:$F$92,"&gt;0",$E$11:$E$92,$E102))))/$D102-(SUMIFS(T$11:T$92,$F$11:$F$92,"&lt;"&amp;Shrnutí!$G$5,$E$11:$E$92,$E102)+SUMIFS(T$11:T$92,$F$11:$F$92,"&gt;"&amp;Shrnutí!$H$5,$E$11:$E$92,$E102)))</f>
        <v xml:space="preserve"> </v>
      </c>
      <c r="U102" s="100" t="str">
        <f>IF($D102=0," ",(IF(Shrnutí!$E$5&gt;0,SUMIFS(U$11:U$92,$C$11:$C$92,Shrnutí!$E$5,$E$11:$E$92,$E102),IF(Shrnutí!$F$5&gt;0,SUMIFS(U$11:U$92,$V$11:$V$92,Shrnutí!$F$5,$E$11:$E$92,$E102),SUMIFS(U$11:U$92,$F$11:$F$92,"&gt;0",$E$11:$E$92,$E102))))/$D102-(SUMIFS(U$11:U$92,$F$11:$F$92,"&lt;"&amp;Shrnutí!$G$5,$E$11:$E$92,$E102)+SUMIFS(U$11:U$92,$F$11:$F$92,"&gt;"&amp;Shrnutí!$H$5,$E$11:$E$92,$E102)))</f>
        <v xml:space="preserve"> </v>
      </c>
      <c r="V102" s="151">
        <v>7.5</v>
      </c>
      <c r="W102" s="59" t="str">
        <f t="shared" si="33"/>
        <v xml:space="preserve"> </v>
      </c>
      <c r="X102" s="148">
        <f t="shared" si="32"/>
        <v>66.666666666666671</v>
      </c>
    </row>
    <row r="103" spans="1:24">
      <c r="A103" s="103">
        <v>8</v>
      </c>
      <c r="B103" s="12"/>
      <c r="C103" s="12"/>
      <c r="D103" s="12">
        <f>IF(Shrnutí!$E$5&gt;0,COUNTIFS($E$11:$E$92,$E103,$C$11:$C$92,Shrnutí!$E$5,$F$11:$F$92,"&gt;"&amp;0),IF(Shrnutí!$F$5&gt;0,COUNTIFS($E$11:$E$92,$E103,$V$11:$V$92,Shrnutí!$F$5,$F$11:$F$92,"&gt;"&amp;0),COUNTIFS($E$11:$E$92,E103,$F$11:$F$92,"&gt;"&amp;0)-(COUNTIFS($E$11:$E$92,$E103,$D$11:$D$92,"&lt;"&amp;Shrnutí!$G$5,$F$11:$F$92,"&gt;"&amp;0)+COUNTIFS($E$11:$E$92,$E103,$D$11:$D$92,"&gt;"&amp;Shrnutí!$H$5,$F$11:$F$92,"&gt;"&amp;0))))</f>
        <v>0</v>
      </c>
      <c r="E103" s="12"/>
      <c r="F103" s="12"/>
      <c r="G103" s="100"/>
      <c r="H103" s="100"/>
      <c r="I103" s="100"/>
      <c r="J103" s="100"/>
      <c r="K103" s="100" t="str">
        <f>IF($D103=0," ",(IF(Shrnutí!$E$5&gt;0,SUMIFS(K$11:K$92,$C$11:$C$92,Shrnutí!$E$5,$E$11:$E$92,$E103),IF(Shrnutí!$F$5&gt;0,SUMIFS(K$11:K$92,$V$11:$V$92,Shrnutí!$F$5,$E$11:$E$92,$E103),SUMIFS(K$11:K$92,$F$11:$F$92,"&gt;0",$E$11:$E$92,$E103))))/$D103-(SUMIFS(K$11:K$92,$F$11:$F$92,"&lt;"&amp;Shrnutí!$G$5,$E$11:$E$92,$E103)+SUMIFS(K$11:K$92,$F$11:$F$92,"&gt;"&amp;Shrnutí!$H$5,$E$11:$E$92,$E103)))</f>
        <v xml:space="preserve"> </v>
      </c>
      <c r="L103" s="100" t="str">
        <f>IF($D103=0," ",(IF(Shrnutí!$E$5&gt;0,SUMIFS(L$11:L$92,$C$11:$C$92,Shrnutí!$E$5,$E$11:$E$92,$E103),IF(Shrnutí!$F$5&gt;0,SUMIFS(L$11:L$92,$V$11:$V$92,Shrnutí!$F$5,$E$11:$E$92,$E103),SUMIFS(L$11:L$92,$F$11:$F$92,"&gt;0",$E$11:$E$92,$E103))))/$D103-(SUMIFS(L$11:L$92,$F$11:$F$92,"&lt;"&amp;Shrnutí!$G$5,$E$11:$E$92,$E103)+SUMIFS(L$11:L$92,$F$11:$F$92,"&gt;"&amp;Shrnutí!$H$5,$E$11:$E$92,$E103)))</f>
        <v xml:space="preserve"> </v>
      </c>
      <c r="M103" s="100" t="str">
        <f>IF($D103=0," ",(IF(Shrnutí!$E$5&gt;0,SUMIFS(M$11:M$92,$C$11:$C$92,Shrnutí!$E$5,$E$11:$E$92,$E103),IF(Shrnutí!$F$5&gt;0,SUMIFS(M$11:M$92,$V$11:$V$92,Shrnutí!$F$5,$E$11:$E$92,$E103),SUMIFS(M$11:M$92,$F$11:$F$92,"&gt;0",$E$11:$E$92,$E103))))/$D103-(SUMIFS(M$11:M$92,$F$11:$F$92,"&lt;"&amp;Shrnutí!$G$5,$E$11:$E$92,$E103)+SUMIFS(M$11:M$92,$F$11:$F$92,"&gt;"&amp;Shrnutí!$H$5,$E$11:$E$92,$E103)))</f>
        <v xml:space="preserve"> </v>
      </c>
      <c r="N103" s="100" t="str">
        <f>IF($D103=0," ",(IF(Shrnutí!$E$5&gt;0,SUMIFS(N$11:N$92,$C$11:$C$92,Shrnutí!$E$5,$E$11:$E$92,$E103),IF(Shrnutí!$F$5&gt;0,SUMIFS(N$11:N$92,$V$11:$V$92,Shrnutí!$F$5,$E$11:$E$92,$E103),SUMIFS(N$11:N$92,$F$11:$F$92,"&gt;0",$E$11:$E$92,$E103))))/$D103-(SUMIFS(N$11:N$92,$F$11:$F$92,"&lt;"&amp;Shrnutí!$G$5,$E$11:$E$92,$E103)+SUMIFS(N$11:N$92,$F$11:$F$92,"&gt;"&amp;Shrnutí!$H$5,$E$11:$E$92,$E103)))</f>
        <v xml:space="preserve"> </v>
      </c>
      <c r="O103" s="100" t="str">
        <f>IF($D103=0," ",(IF(Shrnutí!$E$5&gt;0,SUMIFS(O$11:O$92,$C$11:$C$92,Shrnutí!$E$5,$E$11:$E$92,$E103),IF(Shrnutí!$F$5&gt;0,SUMIFS(O$11:O$92,$V$11:$V$92,Shrnutí!$F$5,$E$11:$E$92,$E103),SUMIFS(O$11:O$92,$F$11:$F$92,"&gt;0",$E$11:$E$92,$E103))))/$D103-(SUMIFS(O$11:O$92,$F$11:$F$92,"&lt;"&amp;Shrnutí!$G$5,$E$11:$E$92,$E103)+SUMIFS(O$11:O$92,$F$11:$F$92,"&gt;"&amp;Shrnutí!$H$5,$E$11:$E$92,$E103)))</f>
        <v xml:space="preserve"> </v>
      </c>
      <c r="P103" s="100" t="str">
        <f>IF($D103=0," ",(IF(Shrnutí!$E$5&gt;0,SUMIFS(P$11:P$92,$C$11:$C$92,Shrnutí!$E$5,$E$11:$E$92,$E103),IF(Shrnutí!$F$5&gt;0,SUMIFS(P$11:P$92,$V$11:$V$92,Shrnutí!$F$5,$E$11:$E$92,$E103),SUMIFS(P$11:P$92,$F$11:$F$92,"&gt;0",$E$11:$E$92,$E103))))/$D103-(SUMIFS(P$11:P$92,$F$11:$F$92,"&lt;"&amp;Shrnutí!$G$5,$E$11:$E$92,$E103)+SUMIFS(P$11:P$92,$F$11:$F$92,"&gt;"&amp;Shrnutí!$H$5,$E$11:$E$92,$E103)))</f>
        <v xml:space="preserve"> </v>
      </c>
      <c r="Q103" s="100"/>
      <c r="R103" s="100" t="str">
        <f>IF($D103=0," ",(IF(Shrnutí!$E$5&gt;0,SUMIFS(R$11:R$92,$C$11:$C$92,Shrnutí!$E$5,$E$11:$E$92,$E103),IF(Shrnutí!$F$5&gt;0,SUMIFS(R$11:R$92,$V$11:$V$92,Shrnutí!$F$5,$E$11:$E$92,$E103),SUMIFS(R$11:R$92,$F$11:$F$92,"&gt;0",$E$11:$E$92,$E103))))/$D103-(SUMIFS(R$11:R$92,$F$11:$F$92,"&lt;"&amp;Shrnutí!$G$5,$E$11:$E$92,$E103)+SUMIFS(R$11:R$92,$F$11:$F$92,"&gt;"&amp;Shrnutí!$H$5,$E$11:$E$92,$E103)))</f>
        <v xml:space="preserve"> </v>
      </c>
      <c r="S103" s="100" t="str">
        <f>IF($D103=0," ",(IF(Shrnutí!$E$5&gt;0,SUMIFS(S$11:S$92,$C$11:$C$92,Shrnutí!$E$5,$E$11:$E$92,$E103),IF(Shrnutí!$F$5&gt;0,SUMIFS(S$11:S$92,$V$11:$V$92,Shrnutí!$F$5,$E$11:$E$92,$E103),SUMIFS(S$11:S$92,$F$11:$F$92,"&gt;0",$E$11:$E$92,$E103))))/$D103-(SUMIFS(S$11:S$92,$F$11:$F$92,"&lt;"&amp;Shrnutí!$G$5,$E$11:$E$92,$E103)+SUMIFS(S$11:S$92,$F$11:$F$92,"&gt;"&amp;Shrnutí!$H$5,$E$11:$E$92,$E103)))</f>
        <v xml:space="preserve"> </v>
      </c>
      <c r="T103" s="100" t="str">
        <f>IF($D103=0," ",(IF(Shrnutí!$E$5&gt;0,SUMIFS(T$11:T$92,$C$11:$C$92,Shrnutí!$E$5,$E$11:$E$92,$E103),IF(Shrnutí!$F$5&gt;0,SUMIFS(T$11:T$92,$V$11:$V$92,Shrnutí!$F$5,$E$11:$E$92,$E103),SUMIFS(T$11:T$92,$F$11:$F$92,"&gt;0",$E$11:$E$92,$E103))))/$D103-(SUMIFS(T$11:T$92,$F$11:$F$92,"&lt;"&amp;Shrnutí!$G$5,$E$11:$E$92,$E103)+SUMIFS(T$11:T$92,$F$11:$F$92,"&gt;"&amp;Shrnutí!$H$5,$E$11:$E$92,$E103)))</f>
        <v xml:space="preserve"> </v>
      </c>
      <c r="U103" s="100" t="str">
        <f>IF($D103=0," ",(IF(Shrnutí!$E$5&gt;0,SUMIFS(U$11:U$92,$C$11:$C$92,Shrnutí!$E$5,$E$11:$E$92,$E103),IF(Shrnutí!$F$5&gt;0,SUMIFS(U$11:U$92,$V$11:$V$92,Shrnutí!$F$5,$E$11:$E$92,$E103),SUMIFS(U$11:U$92,$F$11:$F$92,"&gt;0",$E$11:$E$92,$E103))))/$D103-(SUMIFS(U$11:U$92,$F$11:$F$92,"&lt;"&amp;Shrnutí!$G$5,$E$11:$E$92,$E103)+SUMIFS(U$11:U$92,$F$11:$F$92,"&gt;"&amp;Shrnutí!$H$5,$E$11:$E$92,$E103)))</f>
        <v xml:space="preserve"> </v>
      </c>
      <c r="V103" s="151">
        <v>7.5</v>
      </c>
      <c r="W103" s="59" t="str">
        <f t="shared" si="33"/>
        <v xml:space="preserve"> </v>
      </c>
      <c r="X103" s="148">
        <f t="shared" si="32"/>
        <v>66.666666666666671</v>
      </c>
    </row>
    <row r="104" spans="1:24">
      <c r="A104" s="103">
        <v>9</v>
      </c>
      <c r="B104" s="12"/>
      <c r="C104" s="12"/>
      <c r="D104" s="12">
        <f>IF(Shrnutí!$E$5&gt;0,COUNTIFS($E$11:$E$92,$E104,$C$11:$C$92,Shrnutí!$E$5,$F$11:$F$92,"&gt;"&amp;0),IF(Shrnutí!$F$5&gt;0,COUNTIFS($E$11:$E$92,$E104,$V$11:$V$92,Shrnutí!$F$5,$F$11:$F$92,"&gt;"&amp;0),COUNTIFS($E$11:$E$92,E104,$F$11:$F$92,"&gt;"&amp;0)-(COUNTIFS($E$11:$E$92,$E104,$D$11:$D$92,"&lt;"&amp;Shrnutí!$G$5,$F$11:$F$92,"&gt;"&amp;0)+COUNTIFS($E$11:$E$92,$E104,$D$11:$D$92,"&gt;"&amp;Shrnutí!$H$5,$F$11:$F$92,"&gt;"&amp;0))))</f>
        <v>0</v>
      </c>
      <c r="E104" s="12"/>
      <c r="F104" s="12"/>
      <c r="G104" s="100"/>
      <c r="H104" s="100"/>
      <c r="I104" s="100"/>
      <c r="J104" s="100"/>
      <c r="K104" s="100" t="str">
        <f>IF($D104=0," ",(IF(Shrnutí!$E$5&gt;0,SUMIFS(K$11:K$92,$C$11:$C$92,Shrnutí!$E$5,$E$11:$E$92,$E104),IF(Shrnutí!$F$5&gt;0,SUMIFS(K$11:K$92,$V$11:$V$92,Shrnutí!$F$5,$E$11:$E$92,$E104),SUMIFS(K$11:K$92,$F$11:$F$92,"&gt;0",$E$11:$E$92,$E104))))/$D104-(SUMIFS(K$11:K$92,$F$11:$F$92,"&lt;"&amp;Shrnutí!$G$5,$E$11:$E$92,$E104)+SUMIFS(K$11:K$92,$F$11:$F$92,"&gt;"&amp;Shrnutí!$H$5,$E$11:$E$92,$E104)))</f>
        <v xml:space="preserve"> </v>
      </c>
      <c r="L104" s="100" t="str">
        <f>IF($D104=0," ",(IF(Shrnutí!$E$5&gt;0,SUMIFS(L$11:L$92,$C$11:$C$92,Shrnutí!$E$5,$E$11:$E$92,$E104),IF(Shrnutí!$F$5&gt;0,SUMIFS(L$11:L$92,$V$11:$V$92,Shrnutí!$F$5,$E$11:$E$92,$E104),SUMIFS(L$11:L$92,$F$11:$F$92,"&gt;0",$E$11:$E$92,$E104))))/$D104-(SUMIFS(L$11:L$92,$F$11:$F$92,"&lt;"&amp;Shrnutí!$G$5,$E$11:$E$92,$E104)+SUMIFS(L$11:L$92,$F$11:$F$92,"&gt;"&amp;Shrnutí!$H$5,$E$11:$E$92,$E104)))</f>
        <v xml:space="preserve"> </v>
      </c>
      <c r="M104" s="100" t="str">
        <f>IF($D104=0," ",(IF(Shrnutí!$E$5&gt;0,SUMIFS(M$11:M$92,$C$11:$C$92,Shrnutí!$E$5,$E$11:$E$92,$E104),IF(Shrnutí!$F$5&gt;0,SUMIFS(M$11:M$92,$V$11:$V$92,Shrnutí!$F$5,$E$11:$E$92,$E104),SUMIFS(M$11:M$92,$F$11:$F$92,"&gt;0",$E$11:$E$92,$E104))))/$D104-(SUMIFS(M$11:M$92,$F$11:$F$92,"&lt;"&amp;Shrnutí!$G$5,$E$11:$E$92,$E104)+SUMIFS(M$11:M$92,$F$11:$F$92,"&gt;"&amp;Shrnutí!$H$5,$E$11:$E$92,$E104)))</f>
        <v xml:space="preserve"> </v>
      </c>
      <c r="N104" s="100" t="str">
        <f>IF($D104=0," ",(IF(Shrnutí!$E$5&gt;0,SUMIFS(N$11:N$92,$C$11:$C$92,Shrnutí!$E$5,$E$11:$E$92,$E104),IF(Shrnutí!$F$5&gt;0,SUMIFS(N$11:N$92,$V$11:$V$92,Shrnutí!$F$5,$E$11:$E$92,$E104),SUMIFS(N$11:N$92,$F$11:$F$92,"&gt;0",$E$11:$E$92,$E104))))/$D104-(SUMIFS(N$11:N$92,$F$11:$F$92,"&lt;"&amp;Shrnutí!$G$5,$E$11:$E$92,$E104)+SUMIFS(N$11:N$92,$F$11:$F$92,"&gt;"&amp;Shrnutí!$H$5,$E$11:$E$92,$E104)))</f>
        <v xml:space="preserve"> </v>
      </c>
      <c r="O104" s="100" t="str">
        <f>IF($D104=0," ",(IF(Shrnutí!$E$5&gt;0,SUMIFS(O$11:O$92,$C$11:$C$92,Shrnutí!$E$5,$E$11:$E$92,$E104),IF(Shrnutí!$F$5&gt;0,SUMIFS(O$11:O$92,$V$11:$V$92,Shrnutí!$F$5,$E$11:$E$92,$E104),SUMIFS(O$11:O$92,$F$11:$F$92,"&gt;0",$E$11:$E$92,$E104))))/$D104-(SUMIFS(O$11:O$92,$F$11:$F$92,"&lt;"&amp;Shrnutí!$G$5,$E$11:$E$92,$E104)+SUMIFS(O$11:O$92,$F$11:$F$92,"&gt;"&amp;Shrnutí!$H$5,$E$11:$E$92,$E104)))</f>
        <v xml:space="preserve"> </v>
      </c>
      <c r="P104" s="100" t="str">
        <f>IF($D104=0," ",(IF(Shrnutí!$E$5&gt;0,SUMIFS(P$11:P$92,$C$11:$C$92,Shrnutí!$E$5,$E$11:$E$92,$E104),IF(Shrnutí!$F$5&gt;0,SUMIFS(P$11:P$92,$V$11:$V$92,Shrnutí!$F$5,$E$11:$E$92,$E104),SUMIFS(P$11:P$92,$F$11:$F$92,"&gt;0",$E$11:$E$92,$E104))))/$D104-(SUMIFS(P$11:P$92,$F$11:$F$92,"&lt;"&amp;Shrnutí!$G$5,$E$11:$E$92,$E104)+SUMIFS(P$11:P$92,$F$11:$F$92,"&gt;"&amp;Shrnutí!$H$5,$E$11:$E$92,$E104)))</f>
        <v xml:space="preserve"> </v>
      </c>
      <c r="Q104" s="100"/>
      <c r="R104" s="100" t="str">
        <f>IF($D104=0," ",(IF(Shrnutí!$E$5&gt;0,SUMIFS(R$11:R$92,$C$11:$C$92,Shrnutí!$E$5,$E$11:$E$92,$E104),IF(Shrnutí!$F$5&gt;0,SUMIFS(R$11:R$92,$V$11:$V$92,Shrnutí!$F$5,$E$11:$E$92,$E104),SUMIFS(R$11:R$92,$F$11:$F$92,"&gt;0",$E$11:$E$92,$E104))))/$D104-(SUMIFS(R$11:R$92,$F$11:$F$92,"&lt;"&amp;Shrnutí!$G$5,$E$11:$E$92,$E104)+SUMIFS(R$11:R$92,$F$11:$F$92,"&gt;"&amp;Shrnutí!$H$5,$E$11:$E$92,$E104)))</f>
        <v xml:space="preserve"> </v>
      </c>
      <c r="S104" s="100" t="str">
        <f>IF($D104=0," ",(IF(Shrnutí!$E$5&gt;0,SUMIFS(S$11:S$92,$C$11:$C$92,Shrnutí!$E$5,$E$11:$E$92,$E104),IF(Shrnutí!$F$5&gt;0,SUMIFS(S$11:S$92,$V$11:$V$92,Shrnutí!$F$5,$E$11:$E$92,$E104),SUMIFS(S$11:S$92,$F$11:$F$92,"&gt;0",$E$11:$E$92,$E104))))/$D104-(SUMIFS(S$11:S$92,$F$11:$F$92,"&lt;"&amp;Shrnutí!$G$5,$E$11:$E$92,$E104)+SUMIFS(S$11:S$92,$F$11:$F$92,"&gt;"&amp;Shrnutí!$H$5,$E$11:$E$92,$E104)))</f>
        <v xml:space="preserve"> </v>
      </c>
      <c r="T104" s="100" t="str">
        <f>IF($D104=0," ",(IF(Shrnutí!$E$5&gt;0,SUMIFS(T$11:T$92,$C$11:$C$92,Shrnutí!$E$5,$E$11:$E$92,$E104),IF(Shrnutí!$F$5&gt;0,SUMIFS(T$11:T$92,$V$11:$V$92,Shrnutí!$F$5,$E$11:$E$92,$E104),SUMIFS(T$11:T$92,$F$11:$F$92,"&gt;0",$E$11:$E$92,$E104))))/$D104-(SUMIFS(T$11:T$92,$F$11:$F$92,"&lt;"&amp;Shrnutí!$G$5,$E$11:$E$92,$E104)+SUMIFS(T$11:T$92,$F$11:$F$92,"&gt;"&amp;Shrnutí!$H$5,$E$11:$E$92,$E104)))</f>
        <v xml:space="preserve"> </v>
      </c>
      <c r="U104" s="100" t="str">
        <f>IF($D104=0," ",(IF(Shrnutí!$E$5&gt;0,SUMIFS(U$11:U$92,$C$11:$C$92,Shrnutí!$E$5,$E$11:$E$92,$E104),IF(Shrnutí!$F$5&gt;0,SUMIFS(U$11:U$92,$V$11:$V$92,Shrnutí!$F$5,$E$11:$E$92,$E104),SUMIFS(U$11:U$92,$F$11:$F$92,"&gt;0",$E$11:$E$92,$E104))))/$D104-(SUMIFS(U$11:U$92,$F$11:$F$92,"&lt;"&amp;Shrnutí!$G$5,$E$11:$E$92,$E104)+SUMIFS(U$11:U$92,$F$11:$F$92,"&gt;"&amp;Shrnutí!$H$5,$E$11:$E$92,$E104)))</f>
        <v xml:space="preserve"> </v>
      </c>
      <c r="V104" s="151">
        <v>7.5</v>
      </c>
      <c r="W104" s="59" t="str">
        <f t="shared" si="33"/>
        <v xml:space="preserve"> </v>
      </c>
      <c r="X104" s="148">
        <f t="shared" si="32"/>
        <v>66.666666666666671</v>
      </c>
    </row>
    <row r="105" spans="1:24">
      <c r="A105" s="103">
        <v>10</v>
      </c>
      <c r="B105" s="12"/>
      <c r="C105" s="12"/>
      <c r="D105" s="12">
        <f>IF(Shrnutí!$E$5&gt;0,COUNTIFS($E$11:$E$92,$E105,$C$11:$C$92,Shrnutí!$E$5,$F$11:$F$92,"&gt;"&amp;0),IF(Shrnutí!$F$5&gt;0,COUNTIFS($E$11:$E$92,$E105,$V$11:$V$92,Shrnutí!$F$5,$F$11:$F$92,"&gt;"&amp;0),COUNTIFS($E$11:$E$92,E105,$F$11:$F$92,"&gt;"&amp;0)-(COUNTIFS($E$11:$E$92,$E105,$D$11:$D$92,"&lt;"&amp;Shrnutí!$G$5,$F$11:$F$92,"&gt;"&amp;0)+COUNTIFS($E$11:$E$92,$E105,$D$11:$D$92,"&gt;"&amp;Shrnutí!$H$5,$F$11:$F$92,"&gt;"&amp;0))))</f>
        <v>0</v>
      </c>
      <c r="E105" s="12"/>
      <c r="F105" s="12"/>
      <c r="G105" s="100"/>
      <c r="H105" s="100"/>
      <c r="I105" s="100"/>
      <c r="J105" s="100"/>
      <c r="K105" s="100" t="str">
        <f>IF($D105=0," ",(IF(Shrnutí!$E$5&gt;0,SUMIFS(K$11:K$92,$C$11:$C$92,Shrnutí!$E$5,$E$11:$E$92,$E105),IF(Shrnutí!$F$5&gt;0,SUMIFS(K$11:K$92,$V$11:$V$92,Shrnutí!$F$5,$E$11:$E$92,$E105),SUMIFS(K$11:K$92,$F$11:$F$92,"&gt;0",$E$11:$E$92,$E105))))/$D105-(SUMIFS(K$11:K$92,$F$11:$F$92,"&lt;"&amp;Shrnutí!$G$5,$E$11:$E$92,$E105)+SUMIFS(K$11:K$92,$F$11:$F$92,"&gt;"&amp;Shrnutí!$H$5,$E$11:$E$92,$E105)))</f>
        <v xml:space="preserve"> </v>
      </c>
      <c r="L105" s="100" t="str">
        <f>IF($D105=0," ",(IF(Shrnutí!$E$5&gt;0,SUMIFS(L$11:L$92,$C$11:$C$92,Shrnutí!$E$5,$E$11:$E$92,$E105),IF(Shrnutí!$F$5&gt;0,SUMIFS(L$11:L$92,$V$11:$V$92,Shrnutí!$F$5,$E$11:$E$92,$E105),SUMIFS(L$11:L$92,$F$11:$F$92,"&gt;0",$E$11:$E$92,$E105))))/$D105-(SUMIFS(L$11:L$92,$F$11:$F$92,"&lt;"&amp;Shrnutí!$G$5,$E$11:$E$92,$E105)+SUMIFS(L$11:L$92,$F$11:$F$92,"&gt;"&amp;Shrnutí!$H$5,$E$11:$E$92,$E105)))</f>
        <v xml:space="preserve"> </v>
      </c>
      <c r="M105" s="100" t="str">
        <f>IF($D105=0," ",(IF(Shrnutí!$E$5&gt;0,SUMIFS(M$11:M$92,$C$11:$C$92,Shrnutí!$E$5,$E$11:$E$92,$E105),IF(Shrnutí!$F$5&gt;0,SUMIFS(M$11:M$92,$V$11:$V$92,Shrnutí!$F$5,$E$11:$E$92,$E105),SUMIFS(M$11:M$92,$F$11:$F$92,"&gt;0",$E$11:$E$92,$E105))))/$D105-(SUMIFS(M$11:M$92,$F$11:$F$92,"&lt;"&amp;Shrnutí!$G$5,$E$11:$E$92,$E105)+SUMIFS(M$11:M$92,$F$11:$F$92,"&gt;"&amp;Shrnutí!$H$5,$E$11:$E$92,$E105)))</f>
        <v xml:space="preserve"> </v>
      </c>
      <c r="N105" s="100" t="str">
        <f>IF($D105=0," ",(IF(Shrnutí!$E$5&gt;0,SUMIFS(N$11:N$92,$C$11:$C$92,Shrnutí!$E$5,$E$11:$E$92,$E105),IF(Shrnutí!$F$5&gt;0,SUMIFS(N$11:N$92,$V$11:$V$92,Shrnutí!$F$5,$E$11:$E$92,$E105),SUMIFS(N$11:N$92,$F$11:$F$92,"&gt;0",$E$11:$E$92,$E105))))/$D105-(SUMIFS(N$11:N$92,$F$11:$F$92,"&lt;"&amp;Shrnutí!$G$5,$E$11:$E$92,$E105)+SUMIFS(N$11:N$92,$F$11:$F$92,"&gt;"&amp;Shrnutí!$H$5,$E$11:$E$92,$E105)))</f>
        <v xml:space="preserve"> </v>
      </c>
      <c r="O105" s="100" t="str">
        <f>IF($D105=0," ",(IF(Shrnutí!$E$5&gt;0,SUMIFS(O$11:O$92,$C$11:$C$92,Shrnutí!$E$5,$E$11:$E$92,$E105),IF(Shrnutí!$F$5&gt;0,SUMIFS(O$11:O$92,$V$11:$V$92,Shrnutí!$F$5,$E$11:$E$92,$E105),SUMIFS(O$11:O$92,$F$11:$F$92,"&gt;0",$E$11:$E$92,$E105))))/$D105-(SUMIFS(O$11:O$92,$F$11:$F$92,"&lt;"&amp;Shrnutí!$G$5,$E$11:$E$92,$E105)+SUMIFS(O$11:O$92,$F$11:$F$92,"&gt;"&amp;Shrnutí!$H$5,$E$11:$E$92,$E105)))</f>
        <v xml:space="preserve"> </v>
      </c>
      <c r="P105" s="100" t="str">
        <f>IF($D105=0," ",(IF(Shrnutí!$E$5&gt;0,SUMIFS(P$11:P$92,$C$11:$C$92,Shrnutí!$E$5,$E$11:$E$92,$E105),IF(Shrnutí!$F$5&gt;0,SUMIFS(P$11:P$92,$V$11:$V$92,Shrnutí!$F$5,$E$11:$E$92,$E105),SUMIFS(P$11:P$92,$F$11:$F$92,"&gt;0",$E$11:$E$92,$E105))))/$D105-(SUMIFS(P$11:P$92,$F$11:$F$92,"&lt;"&amp;Shrnutí!$G$5,$E$11:$E$92,$E105)+SUMIFS(P$11:P$92,$F$11:$F$92,"&gt;"&amp;Shrnutí!$H$5,$E$11:$E$92,$E105)))</f>
        <v xml:space="preserve"> </v>
      </c>
      <c r="Q105" s="100"/>
      <c r="R105" s="100" t="str">
        <f>IF($D105=0," ",(IF(Shrnutí!$E$5&gt;0,SUMIFS(R$11:R$92,$C$11:$C$92,Shrnutí!$E$5,$E$11:$E$92,$E105),IF(Shrnutí!$F$5&gt;0,SUMIFS(R$11:R$92,$V$11:$V$92,Shrnutí!$F$5,$E$11:$E$92,$E105),SUMIFS(R$11:R$92,$F$11:$F$92,"&gt;0",$E$11:$E$92,$E105))))/$D105-(SUMIFS(R$11:R$92,$F$11:$F$92,"&lt;"&amp;Shrnutí!$G$5,$E$11:$E$92,$E105)+SUMIFS(R$11:R$92,$F$11:$F$92,"&gt;"&amp;Shrnutí!$H$5,$E$11:$E$92,$E105)))</f>
        <v xml:space="preserve"> </v>
      </c>
      <c r="S105" s="100" t="str">
        <f>IF($D105=0," ",(IF(Shrnutí!$E$5&gt;0,SUMIFS(S$11:S$92,$C$11:$C$92,Shrnutí!$E$5,$E$11:$E$92,$E105),IF(Shrnutí!$F$5&gt;0,SUMIFS(S$11:S$92,$V$11:$V$92,Shrnutí!$F$5,$E$11:$E$92,$E105),SUMIFS(S$11:S$92,$F$11:$F$92,"&gt;0",$E$11:$E$92,$E105))))/$D105-(SUMIFS(S$11:S$92,$F$11:$F$92,"&lt;"&amp;Shrnutí!$G$5,$E$11:$E$92,$E105)+SUMIFS(S$11:S$92,$F$11:$F$92,"&gt;"&amp;Shrnutí!$H$5,$E$11:$E$92,$E105)))</f>
        <v xml:space="preserve"> </v>
      </c>
      <c r="T105" s="100" t="str">
        <f>IF($D105=0," ",(IF(Shrnutí!$E$5&gt;0,SUMIFS(T$11:T$92,$C$11:$C$92,Shrnutí!$E$5,$E$11:$E$92,$E105),IF(Shrnutí!$F$5&gt;0,SUMIFS(T$11:T$92,$V$11:$V$92,Shrnutí!$F$5,$E$11:$E$92,$E105),SUMIFS(T$11:T$92,$F$11:$F$92,"&gt;0",$E$11:$E$92,$E105))))/$D105-(SUMIFS(T$11:T$92,$F$11:$F$92,"&lt;"&amp;Shrnutí!$G$5,$E$11:$E$92,$E105)+SUMIFS(T$11:T$92,$F$11:$F$92,"&gt;"&amp;Shrnutí!$H$5,$E$11:$E$92,$E105)))</f>
        <v xml:space="preserve"> </v>
      </c>
      <c r="U105" s="100" t="str">
        <f>IF($D105=0," ",(IF(Shrnutí!$E$5&gt;0,SUMIFS(U$11:U$92,$C$11:$C$92,Shrnutí!$E$5,$E$11:$E$92,$E105),IF(Shrnutí!$F$5&gt;0,SUMIFS(U$11:U$92,$V$11:$V$92,Shrnutí!$F$5,$E$11:$E$92,$E105),SUMIFS(U$11:U$92,$F$11:$F$92,"&gt;0",$E$11:$E$92,$E105))))/$D105-(SUMIFS(U$11:U$92,$F$11:$F$92,"&lt;"&amp;Shrnutí!$G$5,$E$11:$E$92,$E105)+SUMIFS(U$11:U$92,$F$11:$F$92,"&gt;"&amp;Shrnutí!$H$5,$E$11:$E$92,$E105)))</f>
        <v xml:space="preserve"> </v>
      </c>
      <c r="V105" s="151">
        <v>7.5</v>
      </c>
      <c r="W105" s="59" t="str">
        <f t="shared" si="33"/>
        <v xml:space="preserve"> </v>
      </c>
      <c r="X105" s="148">
        <f t="shared" si="32"/>
        <v>66.666666666666671</v>
      </c>
    </row>
    <row r="106" spans="1:24">
      <c r="A106" s="103">
        <v>11</v>
      </c>
      <c r="B106" s="12"/>
      <c r="C106" s="12"/>
      <c r="D106" s="12">
        <f>IF(Shrnutí!$E$5&gt;0,COUNTIFS($E$11:$E$92,$E106,$C$11:$C$92,Shrnutí!$E$5,$F$11:$F$92,"&gt;"&amp;0),IF(Shrnutí!$F$5&gt;0,COUNTIFS($E$11:$E$92,$E106,$V$11:$V$92,Shrnutí!$F$5,$F$11:$F$92,"&gt;"&amp;0),COUNTIFS($E$11:$E$92,E106,$F$11:$F$92,"&gt;"&amp;0)-(COUNTIFS($E$11:$E$92,$E106,$D$11:$D$92,"&lt;"&amp;Shrnutí!$G$5,$F$11:$F$92,"&gt;"&amp;0)+COUNTIFS($E$11:$E$92,$E106,$D$11:$D$92,"&gt;"&amp;Shrnutí!$H$5,$F$11:$F$92,"&gt;"&amp;0))))</f>
        <v>0</v>
      </c>
      <c r="E106" s="12"/>
      <c r="F106" s="12"/>
      <c r="G106" s="100"/>
      <c r="H106" s="100"/>
      <c r="I106" s="100"/>
      <c r="J106" s="100"/>
      <c r="K106" s="100" t="str">
        <f>IF($D106=0," ",(IF(Shrnutí!$E$5&gt;0,SUMIFS(K$11:K$92,$C$11:$C$92,Shrnutí!$E$5,$E$11:$E$92,$E106),IF(Shrnutí!$F$5&gt;0,SUMIFS(K$11:K$92,$V$11:$V$92,Shrnutí!$F$5,$E$11:$E$92,$E106),SUMIFS(K$11:K$92,$F$11:$F$92,"&gt;0",$E$11:$E$92,$E106))))/$D106-(SUMIFS(K$11:K$92,$F$11:$F$92,"&lt;"&amp;Shrnutí!$G$5,$E$11:$E$92,$E106)+SUMIFS(K$11:K$92,$F$11:$F$92,"&gt;"&amp;Shrnutí!$H$5,$E$11:$E$92,$E106)))</f>
        <v xml:space="preserve"> </v>
      </c>
      <c r="L106" s="100" t="str">
        <f>IF($D106=0," ",(IF(Shrnutí!$E$5&gt;0,SUMIFS(L$11:L$92,$C$11:$C$92,Shrnutí!$E$5,$E$11:$E$92,$E106),IF(Shrnutí!$F$5&gt;0,SUMIFS(L$11:L$92,$V$11:$V$92,Shrnutí!$F$5,$E$11:$E$92,$E106),SUMIFS(L$11:L$92,$F$11:$F$92,"&gt;0",$E$11:$E$92,$E106))))/$D106-(SUMIFS(L$11:L$92,$F$11:$F$92,"&lt;"&amp;Shrnutí!$G$5,$E$11:$E$92,$E106)+SUMIFS(L$11:L$92,$F$11:$F$92,"&gt;"&amp;Shrnutí!$H$5,$E$11:$E$92,$E106)))</f>
        <v xml:space="preserve"> </v>
      </c>
      <c r="M106" s="100" t="str">
        <f>IF($D106=0," ",(IF(Shrnutí!$E$5&gt;0,SUMIFS(M$11:M$92,$C$11:$C$92,Shrnutí!$E$5,$E$11:$E$92,$E106),IF(Shrnutí!$F$5&gt;0,SUMIFS(M$11:M$92,$V$11:$V$92,Shrnutí!$F$5,$E$11:$E$92,$E106),SUMIFS(M$11:M$92,$F$11:$F$92,"&gt;0",$E$11:$E$92,$E106))))/$D106-(SUMIFS(M$11:M$92,$F$11:$F$92,"&lt;"&amp;Shrnutí!$G$5,$E$11:$E$92,$E106)+SUMIFS(M$11:M$92,$F$11:$F$92,"&gt;"&amp;Shrnutí!$H$5,$E$11:$E$92,$E106)))</f>
        <v xml:space="preserve"> </v>
      </c>
      <c r="N106" s="100" t="str">
        <f>IF($D106=0," ",(IF(Shrnutí!$E$5&gt;0,SUMIFS(N$11:N$92,$C$11:$C$92,Shrnutí!$E$5,$E$11:$E$92,$E106),IF(Shrnutí!$F$5&gt;0,SUMIFS(N$11:N$92,$V$11:$V$92,Shrnutí!$F$5,$E$11:$E$92,$E106),SUMIFS(N$11:N$92,$F$11:$F$92,"&gt;0",$E$11:$E$92,$E106))))/$D106-(SUMIFS(N$11:N$92,$F$11:$F$92,"&lt;"&amp;Shrnutí!$G$5,$E$11:$E$92,$E106)+SUMIFS(N$11:N$92,$F$11:$F$92,"&gt;"&amp;Shrnutí!$H$5,$E$11:$E$92,$E106)))</f>
        <v xml:space="preserve"> </v>
      </c>
      <c r="O106" s="100" t="str">
        <f>IF($D106=0," ",(IF(Shrnutí!$E$5&gt;0,SUMIFS(O$11:O$92,$C$11:$C$92,Shrnutí!$E$5,$E$11:$E$92,$E106),IF(Shrnutí!$F$5&gt;0,SUMIFS(O$11:O$92,$V$11:$V$92,Shrnutí!$F$5,$E$11:$E$92,$E106),SUMIFS(O$11:O$92,$F$11:$F$92,"&gt;0",$E$11:$E$92,$E106))))/$D106-(SUMIFS(O$11:O$92,$F$11:$F$92,"&lt;"&amp;Shrnutí!$G$5,$E$11:$E$92,$E106)+SUMIFS(O$11:O$92,$F$11:$F$92,"&gt;"&amp;Shrnutí!$H$5,$E$11:$E$92,$E106)))</f>
        <v xml:space="preserve"> </v>
      </c>
      <c r="P106" s="100" t="str">
        <f>IF($D106=0," ",(IF(Shrnutí!$E$5&gt;0,SUMIFS(P$11:P$92,$C$11:$C$92,Shrnutí!$E$5,$E$11:$E$92,$E106),IF(Shrnutí!$F$5&gt;0,SUMIFS(P$11:P$92,$V$11:$V$92,Shrnutí!$F$5,$E$11:$E$92,$E106),SUMIFS(P$11:P$92,$F$11:$F$92,"&gt;0",$E$11:$E$92,$E106))))/$D106-(SUMIFS(P$11:P$92,$F$11:$F$92,"&lt;"&amp;Shrnutí!$G$5,$E$11:$E$92,$E106)+SUMIFS(P$11:P$92,$F$11:$F$92,"&gt;"&amp;Shrnutí!$H$5,$E$11:$E$92,$E106)))</f>
        <v xml:space="preserve"> </v>
      </c>
      <c r="Q106" s="100"/>
      <c r="R106" s="100" t="str">
        <f>IF($D106=0," ",(IF(Shrnutí!$E$5&gt;0,SUMIFS(R$11:R$92,$C$11:$C$92,Shrnutí!$E$5,$E$11:$E$92,$E106),IF(Shrnutí!$F$5&gt;0,SUMIFS(R$11:R$92,$V$11:$V$92,Shrnutí!$F$5,$E$11:$E$92,$E106),SUMIFS(R$11:R$92,$F$11:$F$92,"&gt;0",$E$11:$E$92,$E106))))/$D106-(SUMIFS(R$11:R$92,$F$11:$F$92,"&lt;"&amp;Shrnutí!$G$5,$E$11:$E$92,$E106)+SUMIFS(R$11:R$92,$F$11:$F$92,"&gt;"&amp;Shrnutí!$H$5,$E$11:$E$92,$E106)))</f>
        <v xml:space="preserve"> </v>
      </c>
      <c r="S106" s="100" t="str">
        <f>IF($D106=0," ",(IF(Shrnutí!$E$5&gt;0,SUMIFS(S$11:S$92,$C$11:$C$92,Shrnutí!$E$5,$E$11:$E$92,$E106),IF(Shrnutí!$F$5&gt;0,SUMIFS(S$11:S$92,$V$11:$V$92,Shrnutí!$F$5,$E$11:$E$92,$E106),SUMIFS(S$11:S$92,$F$11:$F$92,"&gt;0",$E$11:$E$92,$E106))))/$D106-(SUMIFS(S$11:S$92,$F$11:$F$92,"&lt;"&amp;Shrnutí!$G$5,$E$11:$E$92,$E106)+SUMIFS(S$11:S$92,$F$11:$F$92,"&gt;"&amp;Shrnutí!$H$5,$E$11:$E$92,$E106)))</f>
        <v xml:space="preserve"> </v>
      </c>
      <c r="T106" s="100" t="str">
        <f>IF($D106=0," ",(IF(Shrnutí!$E$5&gt;0,SUMIFS(T$11:T$92,$C$11:$C$92,Shrnutí!$E$5,$E$11:$E$92,$E106),IF(Shrnutí!$F$5&gt;0,SUMIFS(T$11:T$92,$V$11:$V$92,Shrnutí!$F$5,$E$11:$E$92,$E106),SUMIFS(T$11:T$92,$F$11:$F$92,"&gt;0",$E$11:$E$92,$E106))))/$D106-(SUMIFS(T$11:T$92,$F$11:$F$92,"&lt;"&amp;Shrnutí!$G$5,$E$11:$E$92,$E106)+SUMIFS(T$11:T$92,$F$11:$F$92,"&gt;"&amp;Shrnutí!$H$5,$E$11:$E$92,$E106)))</f>
        <v xml:space="preserve"> </v>
      </c>
      <c r="U106" s="100" t="str">
        <f>IF($D106=0," ",(IF(Shrnutí!$E$5&gt;0,SUMIFS(U$11:U$92,$C$11:$C$92,Shrnutí!$E$5,$E$11:$E$92,$E106),IF(Shrnutí!$F$5&gt;0,SUMIFS(U$11:U$92,$V$11:$V$92,Shrnutí!$F$5,$E$11:$E$92,$E106),SUMIFS(U$11:U$92,$F$11:$F$92,"&gt;0",$E$11:$E$92,$E106))))/$D106-(SUMIFS(U$11:U$92,$F$11:$F$92,"&lt;"&amp;Shrnutí!$G$5,$E$11:$E$92,$E106)+SUMIFS(U$11:U$92,$F$11:$F$92,"&gt;"&amp;Shrnutí!$H$5,$E$11:$E$92,$E106)))</f>
        <v xml:space="preserve"> </v>
      </c>
      <c r="V106" s="151">
        <v>7.5</v>
      </c>
      <c r="W106" s="59" t="str">
        <f t="shared" si="33"/>
        <v xml:space="preserve"> </v>
      </c>
      <c r="X106" s="148">
        <f t="shared" si="32"/>
        <v>66.666666666666671</v>
      </c>
    </row>
    <row r="107" spans="1:24">
      <c r="A107" s="103">
        <v>12</v>
      </c>
      <c r="B107" s="12"/>
      <c r="C107" s="12"/>
      <c r="D107" s="12">
        <f>IF(Shrnutí!$E$5&gt;0,COUNTIFS($E$11:$E$92,$E107,$C$11:$C$92,Shrnutí!$E$5,$F$11:$F$92,"&gt;"&amp;0),IF(Shrnutí!$F$5&gt;0,COUNTIFS($E$11:$E$92,$E107,$V$11:$V$92,Shrnutí!$F$5,$F$11:$F$92,"&gt;"&amp;0),COUNTIFS($E$11:$E$92,E107,$F$11:$F$92,"&gt;"&amp;0)-(COUNTIFS($E$11:$E$92,$E107,$D$11:$D$92,"&lt;"&amp;Shrnutí!$G$5,$F$11:$F$92,"&gt;"&amp;0)+COUNTIFS($E$11:$E$92,$E107,$D$11:$D$92,"&gt;"&amp;Shrnutí!$H$5,$F$11:$F$92,"&gt;"&amp;0))))</f>
        <v>0</v>
      </c>
      <c r="E107" s="12"/>
      <c r="F107" s="12"/>
      <c r="G107" s="100"/>
      <c r="H107" s="100"/>
      <c r="I107" s="100"/>
      <c r="J107" s="100"/>
      <c r="K107" s="100" t="str">
        <f>IF($D107=0," ",(IF(Shrnutí!$E$5&gt;0,SUMIFS(K$11:K$92,$C$11:$C$92,Shrnutí!$E$5,$E$11:$E$92,$E107),IF(Shrnutí!$F$5&gt;0,SUMIFS(K$11:K$92,$V$11:$V$92,Shrnutí!$F$5,$E$11:$E$92,$E107),SUMIFS(K$11:K$92,$F$11:$F$92,"&gt;0",$E$11:$E$92,$E107))))/$D107-(SUMIFS(K$11:K$92,$F$11:$F$92,"&lt;"&amp;Shrnutí!$G$5,$E$11:$E$92,$E107)+SUMIFS(K$11:K$92,$F$11:$F$92,"&gt;"&amp;Shrnutí!$H$5,$E$11:$E$92,$E107)))</f>
        <v xml:space="preserve"> </v>
      </c>
      <c r="L107" s="100" t="str">
        <f>IF($D107=0," ",(IF(Shrnutí!$E$5&gt;0,SUMIFS(L$11:L$92,$C$11:$C$92,Shrnutí!$E$5,$E$11:$E$92,$E107),IF(Shrnutí!$F$5&gt;0,SUMIFS(L$11:L$92,$V$11:$V$92,Shrnutí!$F$5,$E$11:$E$92,$E107),SUMIFS(L$11:L$92,$F$11:$F$92,"&gt;0",$E$11:$E$92,$E107))))/$D107-(SUMIFS(L$11:L$92,$F$11:$F$92,"&lt;"&amp;Shrnutí!$G$5,$E$11:$E$92,$E107)+SUMIFS(L$11:L$92,$F$11:$F$92,"&gt;"&amp;Shrnutí!$H$5,$E$11:$E$92,$E107)))</f>
        <v xml:space="preserve"> </v>
      </c>
      <c r="M107" s="100" t="str">
        <f>IF($D107=0," ",(IF(Shrnutí!$E$5&gt;0,SUMIFS(M$11:M$92,$C$11:$C$92,Shrnutí!$E$5,$E$11:$E$92,$E107),IF(Shrnutí!$F$5&gt;0,SUMIFS(M$11:M$92,$V$11:$V$92,Shrnutí!$F$5,$E$11:$E$92,$E107),SUMIFS(M$11:M$92,$F$11:$F$92,"&gt;0",$E$11:$E$92,$E107))))/$D107-(SUMIFS(M$11:M$92,$F$11:$F$92,"&lt;"&amp;Shrnutí!$G$5,$E$11:$E$92,$E107)+SUMIFS(M$11:M$92,$F$11:$F$92,"&gt;"&amp;Shrnutí!$H$5,$E$11:$E$92,$E107)))</f>
        <v xml:space="preserve"> </v>
      </c>
      <c r="N107" s="100" t="str">
        <f>IF($D107=0," ",(IF(Shrnutí!$E$5&gt;0,SUMIFS(N$11:N$92,$C$11:$C$92,Shrnutí!$E$5,$E$11:$E$92,$E107),IF(Shrnutí!$F$5&gt;0,SUMIFS(N$11:N$92,$V$11:$V$92,Shrnutí!$F$5,$E$11:$E$92,$E107),SUMIFS(N$11:N$92,$F$11:$F$92,"&gt;0",$E$11:$E$92,$E107))))/$D107-(SUMIFS(N$11:N$92,$F$11:$F$92,"&lt;"&amp;Shrnutí!$G$5,$E$11:$E$92,$E107)+SUMIFS(N$11:N$92,$F$11:$F$92,"&gt;"&amp;Shrnutí!$H$5,$E$11:$E$92,$E107)))</f>
        <v xml:space="preserve"> </v>
      </c>
      <c r="O107" s="100" t="str">
        <f>IF($D107=0," ",(IF(Shrnutí!$E$5&gt;0,SUMIFS(O$11:O$92,$C$11:$C$92,Shrnutí!$E$5,$E$11:$E$92,$E107),IF(Shrnutí!$F$5&gt;0,SUMIFS(O$11:O$92,$V$11:$V$92,Shrnutí!$F$5,$E$11:$E$92,$E107),SUMIFS(O$11:O$92,$F$11:$F$92,"&gt;0",$E$11:$E$92,$E107))))/$D107-(SUMIFS(O$11:O$92,$F$11:$F$92,"&lt;"&amp;Shrnutí!$G$5,$E$11:$E$92,$E107)+SUMIFS(O$11:O$92,$F$11:$F$92,"&gt;"&amp;Shrnutí!$H$5,$E$11:$E$92,$E107)))</f>
        <v xml:space="preserve"> </v>
      </c>
      <c r="P107" s="100" t="str">
        <f>IF($D107=0," ",(IF(Shrnutí!$E$5&gt;0,SUMIFS(P$11:P$92,$C$11:$C$92,Shrnutí!$E$5,$E$11:$E$92,$E107),IF(Shrnutí!$F$5&gt;0,SUMIFS(P$11:P$92,$V$11:$V$92,Shrnutí!$F$5,$E$11:$E$92,$E107),SUMIFS(P$11:P$92,$F$11:$F$92,"&gt;0",$E$11:$E$92,$E107))))/$D107-(SUMIFS(P$11:P$92,$F$11:$F$92,"&lt;"&amp;Shrnutí!$G$5,$E$11:$E$92,$E107)+SUMIFS(P$11:P$92,$F$11:$F$92,"&gt;"&amp;Shrnutí!$H$5,$E$11:$E$92,$E107)))</f>
        <v xml:space="preserve"> </v>
      </c>
      <c r="Q107" s="100"/>
      <c r="R107" s="100" t="str">
        <f>IF($D107=0," ",(IF(Shrnutí!$E$5&gt;0,SUMIFS(R$11:R$92,$C$11:$C$92,Shrnutí!$E$5,$E$11:$E$92,$E107),IF(Shrnutí!$F$5&gt;0,SUMIFS(R$11:R$92,$V$11:$V$92,Shrnutí!$F$5,$E$11:$E$92,$E107),SUMIFS(R$11:R$92,$F$11:$F$92,"&gt;0",$E$11:$E$92,$E107))))/$D107-(SUMIFS(R$11:R$92,$F$11:$F$92,"&lt;"&amp;Shrnutí!$G$5,$E$11:$E$92,$E107)+SUMIFS(R$11:R$92,$F$11:$F$92,"&gt;"&amp;Shrnutí!$H$5,$E$11:$E$92,$E107)))</f>
        <v xml:space="preserve"> </v>
      </c>
      <c r="S107" s="100" t="str">
        <f>IF($D107=0," ",(IF(Shrnutí!$E$5&gt;0,SUMIFS(S$11:S$92,$C$11:$C$92,Shrnutí!$E$5,$E$11:$E$92,$E107),IF(Shrnutí!$F$5&gt;0,SUMIFS(S$11:S$92,$V$11:$V$92,Shrnutí!$F$5,$E$11:$E$92,$E107),SUMIFS(S$11:S$92,$F$11:$F$92,"&gt;0",$E$11:$E$92,$E107))))/$D107-(SUMIFS(S$11:S$92,$F$11:$F$92,"&lt;"&amp;Shrnutí!$G$5,$E$11:$E$92,$E107)+SUMIFS(S$11:S$92,$F$11:$F$92,"&gt;"&amp;Shrnutí!$H$5,$E$11:$E$92,$E107)))</f>
        <v xml:space="preserve"> </v>
      </c>
      <c r="T107" s="100" t="str">
        <f>IF($D107=0," ",(IF(Shrnutí!$E$5&gt;0,SUMIFS(T$11:T$92,$C$11:$C$92,Shrnutí!$E$5,$E$11:$E$92,$E107),IF(Shrnutí!$F$5&gt;0,SUMIFS(T$11:T$92,$V$11:$V$92,Shrnutí!$F$5,$E$11:$E$92,$E107),SUMIFS(T$11:T$92,$F$11:$F$92,"&gt;0",$E$11:$E$92,$E107))))/$D107-(SUMIFS(T$11:T$92,$F$11:$F$92,"&lt;"&amp;Shrnutí!$G$5,$E$11:$E$92,$E107)+SUMIFS(T$11:T$92,$F$11:$F$92,"&gt;"&amp;Shrnutí!$H$5,$E$11:$E$92,$E107)))</f>
        <v xml:space="preserve"> </v>
      </c>
      <c r="U107" s="100" t="str">
        <f>IF($D107=0," ",(IF(Shrnutí!$E$5&gt;0,SUMIFS(U$11:U$92,$C$11:$C$92,Shrnutí!$E$5,$E$11:$E$92,$E107),IF(Shrnutí!$F$5&gt;0,SUMIFS(U$11:U$92,$V$11:$V$92,Shrnutí!$F$5,$E$11:$E$92,$E107),SUMIFS(U$11:U$92,$F$11:$F$92,"&gt;0",$E$11:$E$92,$E107))))/$D107-(SUMIFS(U$11:U$92,$F$11:$F$92,"&lt;"&amp;Shrnutí!$G$5,$E$11:$E$92,$E107)+SUMIFS(U$11:U$92,$F$11:$F$92,"&gt;"&amp;Shrnutí!$H$5,$E$11:$E$92,$E107)))</f>
        <v xml:space="preserve"> </v>
      </c>
      <c r="V107" s="151">
        <v>7.5</v>
      </c>
      <c r="W107" s="59" t="str">
        <f t="shared" si="33"/>
        <v xml:space="preserve"> </v>
      </c>
      <c r="X107" s="148">
        <f t="shared" si="32"/>
        <v>66.666666666666671</v>
      </c>
    </row>
    <row r="108" spans="1:24">
      <c r="A108" s="103">
        <v>13</v>
      </c>
      <c r="B108" s="12"/>
      <c r="C108" s="12"/>
      <c r="D108" s="12">
        <f>IF(Shrnutí!$E$5&gt;0,COUNTIFS($E$11:$E$92,$E108,$C$11:$C$92,Shrnutí!$E$5,$F$11:$F$92,"&gt;"&amp;0),IF(Shrnutí!$F$5&gt;0,COUNTIFS($E$11:$E$92,$E108,$V$11:$V$92,Shrnutí!$F$5,$F$11:$F$92,"&gt;"&amp;0),COUNTIFS($E$11:$E$92,E108,$F$11:$F$92,"&gt;"&amp;0)-(COUNTIFS($E$11:$E$92,$E108,$D$11:$D$92,"&lt;"&amp;Shrnutí!$G$5,$F$11:$F$92,"&gt;"&amp;0)+COUNTIFS($E$11:$E$92,$E108,$D$11:$D$92,"&gt;"&amp;Shrnutí!$H$5,$F$11:$F$92,"&gt;"&amp;0))))</f>
        <v>0</v>
      </c>
      <c r="E108" s="12"/>
      <c r="F108" s="12"/>
      <c r="G108" s="12"/>
      <c r="H108" s="12"/>
      <c r="I108" s="12"/>
      <c r="J108" s="12"/>
      <c r="K108" s="100" t="str">
        <f>IF($D108=0," ",(IF(Shrnutí!$E$5&gt;0,SUMIFS(K$11:K$92,$C$11:$C$92,Shrnutí!$E$5,$E$11:$E$92,$E108),IF(Shrnutí!$F$5&gt;0,SUMIFS(K$11:K$92,$V$11:$V$92,Shrnutí!$F$5,$E$11:$E$92,$E108),SUMIFS(K$11:K$92,$F$11:$F$92,"&gt;0",$E$11:$E$92,$E108))))/$D108-(SUMIFS(K$11:K$92,$F$11:$F$92,"&lt;"&amp;Shrnutí!$G$5,$E$11:$E$92,$E108)+SUMIFS(K$11:K$92,$F$11:$F$92,"&gt;"&amp;Shrnutí!$H$5,$E$11:$E$92,$E108)))</f>
        <v xml:space="preserve"> </v>
      </c>
      <c r="L108" s="100" t="str">
        <f>IF($D108=0," ",(IF(Shrnutí!$E$5&gt;0,SUMIFS(L$11:L$92,$C$11:$C$92,Shrnutí!$E$5,$E$11:$E$92,$E108),IF(Shrnutí!$F$5&gt;0,SUMIFS(L$11:L$92,$V$11:$V$92,Shrnutí!$F$5,$E$11:$E$92,$E108),SUMIFS(L$11:L$92,$F$11:$F$92,"&gt;0",$E$11:$E$92,$E108))))/$D108-(SUMIFS(L$11:L$92,$F$11:$F$92,"&lt;"&amp;Shrnutí!$G$5,$E$11:$E$92,$E108)+SUMIFS(L$11:L$92,$F$11:$F$92,"&gt;"&amp;Shrnutí!$H$5,$E$11:$E$92,$E108)))</f>
        <v xml:space="preserve"> </v>
      </c>
      <c r="M108" s="100" t="str">
        <f>IF($D108=0," ",(IF(Shrnutí!$E$5&gt;0,SUMIFS(M$11:M$92,$C$11:$C$92,Shrnutí!$E$5,$E$11:$E$92,$E108),IF(Shrnutí!$F$5&gt;0,SUMIFS(M$11:M$92,$V$11:$V$92,Shrnutí!$F$5,$E$11:$E$92,$E108),SUMIFS(M$11:M$92,$F$11:$F$92,"&gt;0",$E$11:$E$92,$E108))))/$D108-(SUMIFS(M$11:M$92,$F$11:$F$92,"&lt;"&amp;Shrnutí!$G$5,$E$11:$E$92,$E108)+SUMIFS(M$11:M$92,$F$11:$F$92,"&gt;"&amp;Shrnutí!$H$5,$E$11:$E$92,$E108)))</f>
        <v xml:space="preserve"> </v>
      </c>
      <c r="N108" s="100" t="str">
        <f>IF($D108=0," ",(IF(Shrnutí!$E$5&gt;0,SUMIFS(N$11:N$92,$C$11:$C$92,Shrnutí!$E$5,$E$11:$E$92,$E108),IF(Shrnutí!$F$5&gt;0,SUMIFS(N$11:N$92,$V$11:$V$92,Shrnutí!$F$5,$E$11:$E$92,$E108),SUMIFS(N$11:N$92,$F$11:$F$92,"&gt;0",$E$11:$E$92,$E108))))/$D108-(SUMIFS(N$11:N$92,$F$11:$F$92,"&lt;"&amp;Shrnutí!$G$5,$E$11:$E$92,$E108)+SUMIFS(N$11:N$92,$F$11:$F$92,"&gt;"&amp;Shrnutí!$H$5,$E$11:$E$92,$E108)))</f>
        <v xml:space="preserve"> </v>
      </c>
      <c r="O108" s="100" t="str">
        <f>IF($D108=0," ",(IF(Shrnutí!$E$5&gt;0,SUMIFS(O$11:O$92,$C$11:$C$92,Shrnutí!$E$5,$E$11:$E$92,$E108),IF(Shrnutí!$F$5&gt;0,SUMIFS(O$11:O$92,$V$11:$V$92,Shrnutí!$F$5,$E$11:$E$92,$E108),SUMIFS(O$11:O$92,$F$11:$F$92,"&gt;0",$E$11:$E$92,$E108))))/$D108-(SUMIFS(O$11:O$92,$F$11:$F$92,"&lt;"&amp;Shrnutí!$G$5,$E$11:$E$92,$E108)+SUMIFS(O$11:O$92,$F$11:$F$92,"&gt;"&amp;Shrnutí!$H$5,$E$11:$E$92,$E108)))</f>
        <v xml:space="preserve"> </v>
      </c>
      <c r="P108" s="100" t="str">
        <f>IF($D108=0," ",(IF(Shrnutí!$E$5&gt;0,SUMIFS(P$11:P$92,$C$11:$C$92,Shrnutí!$E$5,$E$11:$E$92,$E108),IF(Shrnutí!$F$5&gt;0,SUMIFS(P$11:P$92,$V$11:$V$92,Shrnutí!$F$5,$E$11:$E$92,$E108),SUMIFS(P$11:P$92,$F$11:$F$92,"&gt;0",$E$11:$E$92,$E108))))/$D108-(SUMIFS(P$11:P$92,$F$11:$F$92,"&lt;"&amp;Shrnutí!$G$5,$E$11:$E$92,$E108)+SUMIFS(P$11:P$92,$F$11:$F$92,"&gt;"&amp;Shrnutí!$H$5,$E$11:$E$92,$E108)))</f>
        <v xml:space="preserve"> </v>
      </c>
      <c r="Q108" s="100"/>
      <c r="R108" s="100" t="str">
        <f>IF($D108=0," ",(IF(Shrnutí!$E$5&gt;0,SUMIFS(R$11:R$92,$C$11:$C$92,Shrnutí!$E$5,$E$11:$E$92,$E108),IF(Shrnutí!$F$5&gt;0,SUMIFS(R$11:R$92,$V$11:$V$92,Shrnutí!$F$5,$E$11:$E$92,$E108),SUMIFS(R$11:R$92,$F$11:$F$92,"&gt;0",$E$11:$E$92,$E108))))/$D108-(SUMIFS(R$11:R$92,$F$11:$F$92,"&lt;"&amp;Shrnutí!$G$5,$E$11:$E$92,$E108)+SUMIFS(R$11:R$92,$F$11:$F$92,"&gt;"&amp;Shrnutí!$H$5,$E$11:$E$92,$E108)))</f>
        <v xml:space="preserve"> </v>
      </c>
      <c r="S108" s="100" t="str">
        <f>IF($D108=0," ",(IF(Shrnutí!$E$5&gt;0,SUMIFS(S$11:S$92,$C$11:$C$92,Shrnutí!$E$5,$E$11:$E$92,$E108),IF(Shrnutí!$F$5&gt;0,SUMIFS(S$11:S$92,$V$11:$V$92,Shrnutí!$F$5,$E$11:$E$92,$E108),SUMIFS(S$11:S$92,$F$11:$F$92,"&gt;0",$E$11:$E$92,$E108))))/$D108-(SUMIFS(S$11:S$92,$F$11:$F$92,"&lt;"&amp;Shrnutí!$G$5,$E$11:$E$92,$E108)+SUMIFS(S$11:S$92,$F$11:$F$92,"&gt;"&amp;Shrnutí!$H$5,$E$11:$E$92,$E108)))</f>
        <v xml:space="preserve"> </v>
      </c>
      <c r="T108" s="100" t="str">
        <f>IF($D108=0," ",(IF(Shrnutí!$E$5&gt;0,SUMIFS(T$11:T$92,$C$11:$C$92,Shrnutí!$E$5,$E$11:$E$92,$E108),IF(Shrnutí!$F$5&gt;0,SUMIFS(T$11:T$92,$V$11:$V$92,Shrnutí!$F$5,$E$11:$E$92,$E108),SUMIFS(T$11:T$92,$F$11:$F$92,"&gt;0",$E$11:$E$92,$E108))))/$D108-(SUMIFS(T$11:T$92,$F$11:$F$92,"&lt;"&amp;Shrnutí!$G$5,$E$11:$E$92,$E108)+SUMIFS(T$11:T$92,$F$11:$F$92,"&gt;"&amp;Shrnutí!$H$5,$E$11:$E$92,$E108)))</f>
        <v xml:space="preserve"> </v>
      </c>
      <c r="U108" s="100" t="str">
        <f>IF($D108=0," ",(IF(Shrnutí!$E$5&gt;0,SUMIFS(U$11:U$92,$C$11:$C$92,Shrnutí!$E$5,$E$11:$E$92,$E108),IF(Shrnutí!$F$5&gt;0,SUMIFS(U$11:U$92,$V$11:$V$92,Shrnutí!$F$5,$E$11:$E$92,$E108),SUMIFS(U$11:U$92,$F$11:$F$92,"&gt;0",$E$11:$E$92,$E108))))/$D108-(SUMIFS(U$11:U$92,$F$11:$F$92,"&lt;"&amp;Shrnutí!$G$5,$E$11:$E$92,$E108)+SUMIFS(U$11:U$92,$F$11:$F$92,"&gt;"&amp;Shrnutí!$H$5,$E$11:$E$92,$E108)))</f>
        <v xml:space="preserve"> </v>
      </c>
      <c r="V108" s="151">
        <v>7.5</v>
      </c>
      <c r="W108" s="59" t="str">
        <f t="shared" si="33"/>
        <v xml:space="preserve"> </v>
      </c>
      <c r="X108" s="148">
        <f t="shared" si="32"/>
        <v>66.666666666666671</v>
      </c>
    </row>
    <row r="109" spans="1:24">
      <c r="A109" s="103">
        <v>14</v>
      </c>
      <c r="B109" s="12"/>
      <c r="C109" s="12"/>
      <c r="D109" s="12">
        <f>IF(Shrnutí!$E$5&gt;0,COUNTIFS($E$11:$E$92,$E109,$C$11:$C$92,Shrnutí!$E$5,$F$11:$F$92,"&gt;"&amp;0),IF(Shrnutí!$F$5&gt;0,COUNTIFS($E$11:$E$92,$E109,$V$11:$V$92,Shrnutí!$F$5,$F$11:$F$92,"&gt;"&amp;0),COUNTIFS($E$11:$E$92,E109,$F$11:$F$92,"&gt;"&amp;0)-(COUNTIFS($E$11:$E$92,$E109,$D$11:$D$92,"&lt;"&amp;Shrnutí!$G$5,$F$11:$F$92,"&gt;"&amp;0)+COUNTIFS($E$11:$E$92,$E109,$D$11:$D$92,"&gt;"&amp;Shrnutí!$H$5,$F$11:$F$92,"&gt;"&amp;0))))</f>
        <v>0</v>
      </c>
      <c r="E109" s="12"/>
      <c r="F109" s="12"/>
      <c r="G109" s="12"/>
      <c r="H109" s="12"/>
      <c r="I109" s="12"/>
      <c r="J109" s="12"/>
      <c r="K109" s="100" t="str">
        <f>IF($D109=0," ",(IF(Shrnutí!$E$5&gt;0,SUMIFS(K$11:K$92,$C$11:$C$92,Shrnutí!$E$5,$E$11:$E$92,$E109),IF(Shrnutí!$F$5&gt;0,SUMIFS(K$11:K$92,$V$11:$V$92,Shrnutí!$F$5,$E$11:$E$92,$E109),SUMIFS(K$11:K$92,$F$11:$F$92,"&gt;0",$E$11:$E$92,$E109))))/$D109-(SUMIFS(K$11:K$92,$F$11:$F$92,"&lt;"&amp;Shrnutí!$G$5,$E$11:$E$92,$E109)+SUMIFS(K$11:K$92,$F$11:$F$92,"&gt;"&amp;Shrnutí!$H$5,$E$11:$E$92,$E109)))</f>
        <v xml:space="preserve"> </v>
      </c>
      <c r="L109" s="100" t="str">
        <f>IF($D109=0," ",(IF(Shrnutí!$E$5&gt;0,SUMIFS(L$11:L$92,$C$11:$C$92,Shrnutí!$E$5,$E$11:$E$92,$E109),IF(Shrnutí!$F$5&gt;0,SUMIFS(L$11:L$92,$V$11:$V$92,Shrnutí!$F$5,$E$11:$E$92,$E109),SUMIFS(L$11:L$92,$F$11:$F$92,"&gt;0",$E$11:$E$92,$E109))))/$D109-(SUMIFS(L$11:L$92,$F$11:$F$92,"&lt;"&amp;Shrnutí!$G$5,$E$11:$E$92,$E109)+SUMIFS(L$11:L$92,$F$11:$F$92,"&gt;"&amp;Shrnutí!$H$5,$E$11:$E$92,$E109)))</f>
        <v xml:space="preserve"> </v>
      </c>
      <c r="M109" s="100" t="str">
        <f>IF($D109=0," ",(IF(Shrnutí!$E$5&gt;0,SUMIFS(M$11:M$92,$C$11:$C$92,Shrnutí!$E$5,$E$11:$E$92,$E109),IF(Shrnutí!$F$5&gt;0,SUMIFS(M$11:M$92,$V$11:$V$92,Shrnutí!$F$5,$E$11:$E$92,$E109),SUMIFS(M$11:M$92,$F$11:$F$92,"&gt;0",$E$11:$E$92,$E109))))/$D109-(SUMIFS(M$11:M$92,$F$11:$F$92,"&lt;"&amp;Shrnutí!$G$5,$E$11:$E$92,$E109)+SUMIFS(M$11:M$92,$F$11:$F$92,"&gt;"&amp;Shrnutí!$H$5,$E$11:$E$92,$E109)))</f>
        <v xml:space="preserve"> </v>
      </c>
      <c r="N109" s="100" t="str">
        <f>IF($D109=0," ",(IF(Shrnutí!$E$5&gt;0,SUMIFS(N$11:N$92,$C$11:$C$92,Shrnutí!$E$5,$E$11:$E$92,$E109),IF(Shrnutí!$F$5&gt;0,SUMIFS(N$11:N$92,$V$11:$V$92,Shrnutí!$F$5,$E$11:$E$92,$E109),SUMIFS(N$11:N$92,$F$11:$F$92,"&gt;0",$E$11:$E$92,$E109))))/$D109-(SUMIFS(N$11:N$92,$F$11:$F$92,"&lt;"&amp;Shrnutí!$G$5,$E$11:$E$92,$E109)+SUMIFS(N$11:N$92,$F$11:$F$92,"&gt;"&amp;Shrnutí!$H$5,$E$11:$E$92,$E109)))</f>
        <v xml:space="preserve"> </v>
      </c>
      <c r="O109" s="100" t="str">
        <f>IF($D109=0," ",(IF(Shrnutí!$E$5&gt;0,SUMIFS(O$11:O$92,$C$11:$C$92,Shrnutí!$E$5,$E$11:$E$92,$E109),IF(Shrnutí!$F$5&gt;0,SUMIFS(O$11:O$92,$V$11:$V$92,Shrnutí!$F$5,$E$11:$E$92,$E109),SUMIFS(O$11:O$92,$F$11:$F$92,"&gt;0",$E$11:$E$92,$E109))))/$D109-(SUMIFS(O$11:O$92,$F$11:$F$92,"&lt;"&amp;Shrnutí!$G$5,$E$11:$E$92,$E109)+SUMIFS(O$11:O$92,$F$11:$F$92,"&gt;"&amp;Shrnutí!$H$5,$E$11:$E$92,$E109)))</f>
        <v xml:space="preserve"> </v>
      </c>
      <c r="P109" s="100" t="str">
        <f>IF($D109=0," ",(IF(Shrnutí!$E$5&gt;0,SUMIFS(P$11:P$92,$C$11:$C$92,Shrnutí!$E$5,$E$11:$E$92,$E109),IF(Shrnutí!$F$5&gt;0,SUMIFS(P$11:P$92,$V$11:$V$92,Shrnutí!$F$5,$E$11:$E$92,$E109),SUMIFS(P$11:P$92,$F$11:$F$92,"&gt;0",$E$11:$E$92,$E109))))/$D109-(SUMIFS(P$11:P$92,$F$11:$F$92,"&lt;"&amp;Shrnutí!$G$5,$E$11:$E$92,$E109)+SUMIFS(P$11:P$92,$F$11:$F$92,"&gt;"&amp;Shrnutí!$H$5,$E$11:$E$92,$E109)))</f>
        <v xml:space="preserve"> </v>
      </c>
      <c r="Q109" s="100"/>
      <c r="R109" s="100" t="str">
        <f>IF($D109=0," ",(IF(Shrnutí!$E$5&gt;0,SUMIFS(R$11:R$92,$C$11:$C$92,Shrnutí!$E$5,$E$11:$E$92,$E109),IF(Shrnutí!$F$5&gt;0,SUMIFS(R$11:R$92,$V$11:$V$92,Shrnutí!$F$5,$E$11:$E$92,$E109),SUMIFS(R$11:R$92,$F$11:$F$92,"&gt;0",$E$11:$E$92,$E109))))/$D109-(SUMIFS(R$11:R$92,$F$11:$F$92,"&lt;"&amp;Shrnutí!$G$5,$E$11:$E$92,$E109)+SUMIFS(R$11:R$92,$F$11:$F$92,"&gt;"&amp;Shrnutí!$H$5,$E$11:$E$92,$E109)))</f>
        <v xml:space="preserve"> </v>
      </c>
      <c r="S109" s="100" t="str">
        <f>IF($D109=0," ",(IF(Shrnutí!$E$5&gt;0,SUMIFS(S$11:S$92,$C$11:$C$92,Shrnutí!$E$5,$E$11:$E$92,$E109),IF(Shrnutí!$F$5&gt;0,SUMIFS(S$11:S$92,$V$11:$V$92,Shrnutí!$F$5,$E$11:$E$92,$E109),SUMIFS(S$11:S$92,$F$11:$F$92,"&gt;0",$E$11:$E$92,$E109))))/$D109-(SUMIFS(S$11:S$92,$F$11:$F$92,"&lt;"&amp;Shrnutí!$G$5,$E$11:$E$92,$E109)+SUMIFS(S$11:S$92,$F$11:$F$92,"&gt;"&amp;Shrnutí!$H$5,$E$11:$E$92,$E109)))</f>
        <v xml:space="preserve"> </v>
      </c>
      <c r="T109" s="100" t="str">
        <f>IF($D109=0," ",(IF(Shrnutí!$E$5&gt;0,SUMIFS(T$11:T$92,$C$11:$C$92,Shrnutí!$E$5,$E$11:$E$92,$E109),IF(Shrnutí!$F$5&gt;0,SUMIFS(T$11:T$92,$V$11:$V$92,Shrnutí!$F$5,$E$11:$E$92,$E109),SUMIFS(T$11:T$92,$F$11:$F$92,"&gt;0",$E$11:$E$92,$E109))))/$D109-(SUMIFS(T$11:T$92,$F$11:$F$92,"&lt;"&amp;Shrnutí!$G$5,$E$11:$E$92,$E109)+SUMIFS(T$11:T$92,$F$11:$F$92,"&gt;"&amp;Shrnutí!$H$5,$E$11:$E$92,$E109)))</f>
        <v xml:space="preserve"> </v>
      </c>
      <c r="U109" s="100" t="str">
        <f>IF($D109=0," ",(IF(Shrnutí!$E$5&gt;0,SUMIFS(U$11:U$92,$C$11:$C$92,Shrnutí!$E$5,$E$11:$E$92,$E109),IF(Shrnutí!$F$5&gt;0,SUMIFS(U$11:U$92,$V$11:$V$92,Shrnutí!$F$5,$E$11:$E$92,$E109),SUMIFS(U$11:U$92,$F$11:$F$92,"&gt;0",$E$11:$E$92,$E109))))/$D109-(SUMIFS(U$11:U$92,$F$11:$F$92,"&lt;"&amp;Shrnutí!$G$5,$E$11:$E$92,$E109)+SUMIFS(U$11:U$92,$F$11:$F$92,"&gt;"&amp;Shrnutí!$H$5,$E$11:$E$92,$E109)))</f>
        <v xml:space="preserve"> </v>
      </c>
      <c r="V109" s="151">
        <v>7.5</v>
      </c>
      <c r="W109" s="59" t="str">
        <f t="shared" si="33"/>
        <v xml:space="preserve"> </v>
      </c>
      <c r="X109" s="148">
        <f t="shared" si="32"/>
        <v>66.666666666666671</v>
      </c>
    </row>
    <row r="110" spans="1:24">
      <c r="A110" s="103">
        <v>15</v>
      </c>
      <c r="B110" s="12"/>
      <c r="C110" s="12"/>
      <c r="D110" s="12">
        <f>IF(Shrnutí!$E$5&gt;0,COUNTIFS($E$11:$E$92,$E110,$C$11:$C$92,Shrnutí!$E$5,$F$11:$F$92,"&gt;"&amp;0),IF(Shrnutí!$F$5&gt;0,COUNTIFS($E$11:$E$92,$E110,$V$11:$V$92,Shrnutí!$F$5,$F$11:$F$92,"&gt;"&amp;0),COUNTIFS($E$11:$E$92,E110,$F$11:$F$92,"&gt;"&amp;0)-(COUNTIFS($E$11:$E$92,$E110,$D$11:$D$92,"&lt;"&amp;Shrnutí!$G$5,$F$11:$F$92,"&gt;"&amp;0)+COUNTIFS($E$11:$E$92,$E110,$D$11:$D$92,"&gt;"&amp;Shrnutí!$H$5,$F$11:$F$92,"&gt;"&amp;0))))</f>
        <v>0</v>
      </c>
      <c r="E110" s="12"/>
      <c r="F110" s="12"/>
      <c r="G110" s="12"/>
      <c r="H110" s="12"/>
      <c r="I110" s="12"/>
      <c r="J110" s="12"/>
      <c r="K110" s="100" t="str">
        <f>IF($D110=0," ",(IF(Shrnutí!$E$5&gt;0,SUMIFS(K$11:K$92,$C$11:$C$92,Shrnutí!$E$5,$E$11:$E$92,$E110),IF(Shrnutí!$F$5&gt;0,SUMIFS(K$11:K$92,$V$11:$V$92,Shrnutí!$F$5,$E$11:$E$92,$E110),SUMIFS(K$11:K$92,$F$11:$F$92,"&gt;0",$E$11:$E$92,$E110))))/$D110-(SUMIFS(K$11:K$92,$F$11:$F$92,"&lt;"&amp;Shrnutí!$G$5,$E$11:$E$92,$E110)+SUMIFS(K$11:K$92,$F$11:$F$92,"&gt;"&amp;Shrnutí!$H$5,$E$11:$E$92,$E110)))</f>
        <v xml:space="preserve"> </v>
      </c>
      <c r="L110" s="100" t="str">
        <f>IF($D110=0," ",(IF(Shrnutí!$E$5&gt;0,SUMIFS(L$11:L$92,$C$11:$C$92,Shrnutí!$E$5,$E$11:$E$92,$E110),IF(Shrnutí!$F$5&gt;0,SUMIFS(L$11:L$92,$V$11:$V$92,Shrnutí!$F$5,$E$11:$E$92,$E110),SUMIFS(L$11:L$92,$F$11:$F$92,"&gt;0",$E$11:$E$92,$E110))))/$D110-(SUMIFS(L$11:L$92,$F$11:$F$92,"&lt;"&amp;Shrnutí!$G$5,$E$11:$E$92,$E110)+SUMIFS(L$11:L$92,$F$11:$F$92,"&gt;"&amp;Shrnutí!$H$5,$E$11:$E$92,$E110)))</f>
        <v xml:space="preserve"> </v>
      </c>
      <c r="M110" s="100" t="str">
        <f>IF($D110=0," ",(IF(Shrnutí!$E$5&gt;0,SUMIFS(M$11:M$92,$C$11:$C$92,Shrnutí!$E$5,$E$11:$E$92,$E110),IF(Shrnutí!$F$5&gt;0,SUMIFS(M$11:M$92,$V$11:$V$92,Shrnutí!$F$5,$E$11:$E$92,$E110),SUMIFS(M$11:M$92,$F$11:$F$92,"&gt;0",$E$11:$E$92,$E110))))/$D110-(SUMIFS(M$11:M$92,$F$11:$F$92,"&lt;"&amp;Shrnutí!$G$5,$E$11:$E$92,$E110)+SUMIFS(M$11:M$92,$F$11:$F$92,"&gt;"&amp;Shrnutí!$H$5,$E$11:$E$92,$E110)))</f>
        <v xml:space="preserve"> </v>
      </c>
      <c r="N110" s="100" t="str">
        <f>IF($D110=0," ",(IF(Shrnutí!$E$5&gt;0,SUMIFS(N$11:N$92,$C$11:$C$92,Shrnutí!$E$5,$E$11:$E$92,$E110),IF(Shrnutí!$F$5&gt;0,SUMIFS(N$11:N$92,$V$11:$V$92,Shrnutí!$F$5,$E$11:$E$92,$E110),SUMIFS(N$11:N$92,$F$11:$F$92,"&gt;0",$E$11:$E$92,$E110))))/$D110-(SUMIFS(N$11:N$92,$F$11:$F$92,"&lt;"&amp;Shrnutí!$G$5,$E$11:$E$92,$E110)+SUMIFS(N$11:N$92,$F$11:$F$92,"&gt;"&amp;Shrnutí!$H$5,$E$11:$E$92,$E110)))</f>
        <v xml:space="preserve"> </v>
      </c>
      <c r="O110" s="100" t="str">
        <f>IF($D110=0," ",(IF(Shrnutí!$E$5&gt;0,SUMIFS(O$11:O$92,$C$11:$C$92,Shrnutí!$E$5,$E$11:$E$92,$E110),IF(Shrnutí!$F$5&gt;0,SUMIFS(O$11:O$92,$V$11:$V$92,Shrnutí!$F$5,$E$11:$E$92,$E110),SUMIFS(O$11:O$92,$F$11:$F$92,"&gt;0",$E$11:$E$92,$E110))))/$D110-(SUMIFS(O$11:O$92,$F$11:$F$92,"&lt;"&amp;Shrnutí!$G$5,$E$11:$E$92,$E110)+SUMIFS(O$11:O$92,$F$11:$F$92,"&gt;"&amp;Shrnutí!$H$5,$E$11:$E$92,$E110)))</f>
        <v xml:space="preserve"> </v>
      </c>
      <c r="P110" s="100" t="str">
        <f>IF($D110=0," ",(IF(Shrnutí!$E$5&gt;0,SUMIFS(P$11:P$92,$C$11:$C$92,Shrnutí!$E$5,$E$11:$E$92,$E110),IF(Shrnutí!$F$5&gt;0,SUMIFS(P$11:P$92,$V$11:$V$92,Shrnutí!$F$5,$E$11:$E$92,$E110),SUMIFS(P$11:P$92,$F$11:$F$92,"&gt;0",$E$11:$E$92,$E110))))/$D110-(SUMIFS(P$11:P$92,$F$11:$F$92,"&lt;"&amp;Shrnutí!$G$5,$E$11:$E$92,$E110)+SUMIFS(P$11:P$92,$F$11:$F$92,"&gt;"&amp;Shrnutí!$H$5,$E$11:$E$92,$E110)))</f>
        <v xml:space="preserve"> </v>
      </c>
      <c r="Q110" s="100"/>
      <c r="R110" s="100" t="str">
        <f>IF($D110=0," ",(IF(Shrnutí!$E$5&gt;0,SUMIFS(R$11:R$92,$C$11:$C$92,Shrnutí!$E$5,$E$11:$E$92,$E110),IF(Shrnutí!$F$5&gt;0,SUMIFS(R$11:R$92,$V$11:$V$92,Shrnutí!$F$5,$E$11:$E$92,$E110),SUMIFS(R$11:R$92,$F$11:$F$92,"&gt;0",$E$11:$E$92,$E110))))/$D110-(SUMIFS(R$11:R$92,$F$11:$F$92,"&lt;"&amp;Shrnutí!$G$5,$E$11:$E$92,$E110)+SUMIFS(R$11:R$92,$F$11:$F$92,"&gt;"&amp;Shrnutí!$H$5,$E$11:$E$92,$E110)))</f>
        <v xml:space="preserve"> </v>
      </c>
      <c r="S110" s="100" t="str">
        <f>IF($D110=0," ",(IF(Shrnutí!$E$5&gt;0,SUMIFS(S$11:S$92,$C$11:$C$92,Shrnutí!$E$5,$E$11:$E$92,$E110),IF(Shrnutí!$F$5&gt;0,SUMIFS(S$11:S$92,$V$11:$V$92,Shrnutí!$F$5,$E$11:$E$92,$E110),SUMIFS(S$11:S$92,$F$11:$F$92,"&gt;0",$E$11:$E$92,$E110))))/$D110-(SUMIFS(S$11:S$92,$F$11:$F$92,"&lt;"&amp;Shrnutí!$G$5,$E$11:$E$92,$E110)+SUMIFS(S$11:S$92,$F$11:$F$92,"&gt;"&amp;Shrnutí!$H$5,$E$11:$E$92,$E110)))</f>
        <v xml:space="preserve"> </v>
      </c>
      <c r="T110" s="100" t="str">
        <f>IF($D110=0," ",(IF(Shrnutí!$E$5&gt;0,SUMIFS(T$11:T$92,$C$11:$C$92,Shrnutí!$E$5,$E$11:$E$92,$E110),IF(Shrnutí!$F$5&gt;0,SUMIFS(T$11:T$92,$V$11:$V$92,Shrnutí!$F$5,$E$11:$E$92,$E110),SUMIFS(T$11:T$92,$F$11:$F$92,"&gt;0",$E$11:$E$92,$E110))))/$D110-(SUMIFS(T$11:T$92,$F$11:$F$92,"&lt;"&amp;Shrnutí!$G$5,$E$11:$E$92,$E110)+SUMIFS(T$11:T$92,$F$11:$F$92,"&gt;"&amp;Shrnutí!$H$5,$E$11:$E$92,$E110)))</f>
        <v xml:space="preserve"> </v>
      </c>
      <c r="U110" s="100" t="str">
        <f>IF($D110=0," ",(IF(Shrnutí!$E$5&gt;0,SUMIFS(U$11:U$92,$C$11:$C$92,Shrnutí!$E$5,$E$11:$E$92,$E110),IF(Shrnutí!$F$5&gt;0,SUMIFS(U$11:U$92,$V$11:$V$92,Shrnutí!$F$5,$E$11:$E$92,$E110),SUMIFS(U$11:U$92,$F$11:$F$92,"&gt;0",$E$11:$E$92,$E110))))/$D110-(SUMIFS(U$11:U$92,$F$11:$F$92,"&lt;"&amp;Shrnutí!$G$5,$E$11:$E$92,$E110)+SUMIFS(U$11:U$92,$F$11:$F$92,"&gt;"&amp;Shrnutí!$H$5,$E$11:$E$92,$E110)))</f>
        <v xml:space="preserve"> </v>
      </c>
      <c r="V110" s="151">
        <v>7.5</v>
      </c>
      <c r="W110" s="59" t="str">
        <f t="shared" si="33"/>
        <v xml:space="preserve"> </v>
      </c>
      <c r="X110" s="148">
        <f t="shared" si="32"/>
        <v>66.666666666666671</v>
      </c>
    </row>
    <row r="111" spans="1:24">
      <c r="A111" s="103">
        <v>16</v>
      </c>
      <c r="B111" s="12"/>
      <c r="C111" s="12"/>
      <c r="D111" s="12">
        <f>IF(Shrnutí!$E$5&gt;0,COUNTIFS($E$11:$E$92,$E111,$C$11:$C$92,Shrnutí!$E$5,$F$11:$F$92,"&gt;"&amp;0),IF(Shrnutí!$F$5&gt;0,COUNTIFS($E$11:$E$92,$E111,$V$11:$V$92,Shrnutí!$F$5,$F$11:$F$92,"&gt;"&amp;0),COUNTIFS($E$11:$E$92,E111,$F$11:$F$92,"&gt;"&amp;0)-(COUNTIFS($E$11:$E$92,$E111,$D$11:$D$92,"&lt;"&amp;Shrnutí!$G$5,$F$11:$F$92,"&gt;"&amp;0)+COUNTIFS($E$11:$E$92,$E111,$D$11:$D$92,"&gt;"&amp;Shrnutí!$H$5,$F$11:$F$92,"&gt;"&amp;0))))</f>
        <v>0</v>
      </c>
      <c r="E111" s="12"/>
      <c r="F111" s="12"/>
      <c r="G111" s="12"/>
      <c r="H111" s="12"/>
      <c r="I111" s="12"/>
      <c r="J111" s="12"/>
      <c r="K111" s="100" t="str">
        <f>IF($D111=0," ",(IF(Shrnutí!$E$5&gt;0,SUMIFS(K$11:K$92,$C$11:$C$92,Shrnutí!$E$5,$E$11:$E$92,$E111),IF(Shrnutí!$F$5&gt;0,SUMIFS(K$11:K$92,$V$11:$V$92,Shrnutí!$F$5,$E$11:$E$92,$E111),SUMIFS(K$11:K$92,$F$11:$F$92,"&gt;0",$E$11:$E$92,$E111))))/$D111-(SUMIFS(K$11:K$92,$F$11:$F$92,"&lt;"&amp;Shrnutí!$G$5,$E$11:$E$92,$E111)+SUMIFS(K$11:K$92,$F$11:$F$92,"&gt;"&amp;Shrnutí!$H$5,$E$11:$E$92,$E111)))</f>
        <v xml:space="preserve"> </v>
      </c>
      <c r="L111" s="100" t="str">
        <f>IF($D111=0," ",(IF(Shrnutí!$E$5&gt;0,SUMIFS(L$11:L$92,$C$11:$C$92,Shrnutí!$E$5,$E$11:$E$92,$E111),IF(Shrnutí!$F$5&gt;0,SUMIFS(L$11:L$92,$V$11:$V$92,Shrnutí!$F$5,$E$11:$E$92,$E111),SUMIFS(L$11:L$92,$F$11:$F$92,"&gt;0",$E$11:$E$92,$E111))))/$D111-(SUMIFS(L$11:L$92,$F$11:$F$92,"&lt;"&amp;Shrnutí!$G$5,$E$11:$E$92,$E111)+SUMIFS(L$11:L$92,$F$11:$F$92,"&gt;"&amp;Shrnutí!$H$5,$E$11:$E$92,$E111)))</f>
        <v xml:space="preserve"> </v>
      </c>
      <c r="M111" s="100" t="str">
        <f>IF($D111=0," ",(IF(Shrnutí!$E$5&gt;0,SUMIFS(M$11:M$92,$C$11:$C$92,Shrnutí!$E$5,$E$11:$E$92,$E111),IF(Shrnutí!$F$5&gt;0,SUMIFS(M$11:M$92,$V$11:$V$92,Shrnutí!$F$5,$E$11:$E$92,$E111),SUMIFS(M$11:M$92,$F$11:$F$92,"&gt;0",$E$11:$E$92,$E111))))/$D111-(SUMIFS(M$11:M$92,$F$11:$F$92,"&lt;"&amp;Shrnutí!$G$5,$E$11:$E$92,$E111)+SUMIFS(M$11:M$92,$F$11:$F$92,"&gt;"&amp;Shrnutí!$H$5,$E$11:$E$92,$E111)))</f>
        <v xml:space="preserve"> </v>
      </c>
      <c r="N111" s="100" t="str">
        <f>IF($D111=0," ",(IF(Shrnutí!$E$5&gt;0,SUMIFS(N$11:N$92,$C$11:$C$92,Shrnutí!$E$5,$E$11:$E$92,$E111),IF(Shrnutí!$F$5&gt;0,SUMIFS(N$11:N$92,$V$11:$V$92,Shrnutí!$F$5,$E$11:$E$92,$E111),SUMIFS(N$11:N$92,$F$11:$F$92,"&gt;0",$E$11:$E$92,$E111))))/$D111-(SUMIFS(N$11:N$92,$F$11:$F$92,"&lt;"&amp;Shrnutí!$G$5,$E$11:$E$92,$E111)+SUMIFS(N$11:N$92,$F$11:$F$92,"&gt;"&amp;Shrnutí!$H$5,$E$11:$E$92,$E111)))</f>
        <v xml:space="preserve"> </v>
      </c>
      <c r="O111" s="100" t="str">
        <f>IF($D111=0," ",(IF(Shrnutí!$E$5&gt;0,SUMIFS(O$11:O$92,$C$11:$C$92,Shrnutí!$E$5,$E$11:$E$92,$E111),IF(Shrnutí!$F$5&gt;0,SUMIFS(O$11:O$92,$V$11:$V$92,Shrnutí!$F$5,$E$11:$E$92,$E111),SUMIFS(O$11:O$92,$F$11:$F$92,"&gt;0",$E$11:$E$92,$E111))))/$D111-(SUMIFS(O$11:O$92,$F$11:$F$92,"&lt;"&amp;Shrnutí!$G$5,$E$11:$E$92,$E111)+SUMIFS(O$11:O$92,$F$11:$F$92,"&gt;"&amp;Shrnutí!$H$5,$E$11:$E$92,$E111)))</f>
        <v xml:space="preserve"> </v>
      </c>
      <c r="P111" s="100" t="str">
        <f>IF($D111=0," ",(IF(Shrnutí!$E$5&gt;0,SUMIFS(P$11:P$92,$C$11:$C$92,Shrnutí!$E$5,$E$11:$E$92,$E111),IF(Shrnutí!$F$5&gt;0,SUMIFS(P$11:P$92,$V$11:$V$92,Shrnutí!$F$5,$E$11:$E$92,$E111),SUMIFS(P$11:P$92,$F$11:$F$92,"&gt;0",$E$11:$E$92,$E111))))/$D111-(SUMIFS(P$11:P$92,$F$11:$F$92,"&lt;"&amp;Shrnutí!$G$5,$E$11:$E$92,$E111)+SUMIFS(P$11:P$92,$F$11:$F$92,"&gt;"&amp;Shrnutí!$H$5,$E$11:$E$92,$E111)))</f>
        <v xml:space="preserve"> </v>
      </c>
      <c r="Q111" s="100"/>
      <c r="R111" s="100" t="str">
        <f>IF($D111=0," ",(IF(Shrnutí!$E$5&gt;0,SUMIFS(R$11:R$92,$C$11:$C$92,Shrnutí!$E$5,$E$11:$E$92,$E111),IF(Shrnutí!$F$5&gt;0,SUMIFS(R$11:R$92,$V$11:$V$92,Shrnutí!$F$5,$E$11:$E$92,$E111),SUMIFS(R$11:R$92,$F$11:$F$92,"&gt;0",$E$11:$E$92,$E111))))/$D111-(SUMIFS(R$11:R$92,$F$11:$F$92,"&lt;"&amp;Shrnutí!$G$5,$E$11:$E$92,$E111)+SUMIFS(R$11:R$92,$F$11:$F$92,"&gt;"&amp;Shrnutí!$H$5,$E$11:$E$92,$E111)))</f>
        <v xml:space="preserve"> </v>
      </c>
      <c r="S111" s="100" t="str">
        <f>IF($D111=0," ",(IF(Shrnutí!$E$5&gt;0,SUMIFS(S$11:S$92,$C$11:$C$92,Shrnutí!$E$5,$E$11:$E$92,$E111),IF(Shrnutí!$F$5&gt;0,SUMIFS(S$11:S$92,$V$11:$V$92,Shrnutí!$F$5,$E$11:$E$92,$E111),SUMIFS(S$11:S$92,$F$11:$F$92,"&gt;0",$E$11:$E$92,$E111))))/$D111-(SUMIFS(S$11:S$92,$F$11:$F$92,"&lt;"&amp;Shrnutí!$G$5,$E$11:$E$92,$E111)+SUMIFS(S$11:S$92,$F$11:$F$92,"&gt;"&amp;Shrnutí!$H$5,$E$11:$E$92,$E111)))</f>
        <v xml:space="preserve"> </v>
      </c>
      <c r="T111" s="100" t="str">
        <f>IF($D111=0," ",(IF(Shrnutí!$E$5&gt;0,SUMIFS(T$11:T$92,$C$11:$C$92,Shrnutí!$E$5,$E$11:$E$92,$E111),IF(Shrnutí!$F$5&gt;0,SUMIFS(T$11:T$92,$V$11:$V$92,Shrnutí!$F$5,$E$11:$E$92,$E111),SUMIFS(T$11:T$92,$F$11:$F$92,"&gt;0",$E$11:$E$92,$E111))))/$D111-(SUMIFS(T$11:T$92,$F$11:$F$92,"&lt;"&amp;Shrnutí!$G$5,$E$11:$E$92,$E111)+SUMIFS(T$11:T$92,$F$11:$F$92,"&gt;"&amp;Shrnutí!$H$5,$E$11:$E$92,$E111)))</f>
        <v xml:space="preserve"> </v>
      </c>
      <c r="U111" s="100" t="str">
        <f>IF($D111=0," ",(IF(Shrnutí!$E$5&gt;0,SUMIFS(U$11:U$92,$C$11:$C$92,Shrnutí!$E$5,$E$11:$E$92,$E111),IF(Shrnutí!$F$5&gt;0,SUMIFS(U$11:U$92,$V$11:$V$92,Shrnutí!$F$5,$E$11:$E$92,$E111),SUMIFS(U$11:U$92,$F$11:$F$92,"&gt;0",$E$11:$E$92,$E111))))/$D111-(SUMIFS(U$11:U$92,$F$11:$F$92,"&lt;"&amp;Shrnutí!$G$5,$E$11:$E$92,$E111)+SUMIFS(U$11:U$92,$F$11:$F$92,"&gt;"&amp;Shrnutí!$H$5,$E$11:$E$92,$E111)))</f>
        <v xml:space="preserve"> </v>
      </c>
      <c r="V111" s="151">
        <v>7.5</v>
      </c>
      <c r="W111" s="59" t="str">
        <f t="shared" si="33"/>
        <v xml:space="preserve"> </v>
      </c>
      <c r="X111" s="148">
        <f t="shared" si="32"/>
        <v>66.666666666666671</v>
      </c>
    </row>
    <row r="112" spans="1:24">
      <c r="A112" s="103">
        <v>17</v>
      </c>
      <c r="B112" s="12"/>
      <c r="C112" s="12"/>
      <c r="D112" s="12">
        <f>IF(Shrnutí!$E$5&gt;0,COUNTIFS($E$11:$E$92,$E112,$C$11:$C$92,Shrnutí!$E$5,$F$11:$F$92,"&gt;"&amp;0),IF(Shrnutí!$F$5&gt;0,COUNTIFS($E$11:$E$92,$E112,$V$11:$V$92,Shrnutí!$F$5,$F$11:$F$92,"&gt;"&amp;0),COUNTIFS($E$11:$E$92,E112,$F$11:$F$92,"&gt;"&amp;0)-(COUNTIFS($E$11:$E$92,$E112,$D$11:$D$92,"&lt;"&amp;Shrnutí!$G$5,$F$11:$F$92,"&gt;"&amp;0)+COUNTIFS($E$11:$E$92,$E112,$D$11:$D$92,"&gt;"&amp;Shrnutí!$H$5,$F$11:$F$92,"&gt;"&amp;0))))</f>
        <v>0</v>
      </c>
      <c r="E112" s="12"/>
      <c r="F112" s="12"/>
      <c r="G112" s="12"/>
      <c r="H112" s="12"/>
      <c r="I112" s="12"/>
      <c r="J112" s="12"/>
      <c r="K112" s="100" t="str">
        <f>IF($D112=0," ",(IF(Shrnutí!$E$5&gt;0,SUMIFS(K$11:K$92,$C$11:$C$92,Shrnutí!$E$5,$E$11:$E$92,$E112),IF(Shrnutí!$F$5&gt;0,SUMIFS(K$11:K$92,$V$11:$V$92,Shrnutí!$F$5,$E$11:$E$92,$E112),SUMIFS(K$11:K$92,$F$11:$F$92,"&gt;0",$E$11:$E$92,$E112))))/$D112-(SUMIFS(K$11:K$92,$F$11:$F$92,"&lt;"&amp;Shrnutí!$G$5,$E$11:$E$92,$E112)+SUMIFS(K$11:K$92,$F$11:$F$92,"&gt;"&amp;Shrnutí!$H$5,$E$11:$E$92,$E112)))</f>
        <v xml:space="preserve"> </v>
      </c>
      <c r="L112" s="100" t="str">
        <f>IF($D112=0," ",(IF(Shrnutí!$E$5&gt;0,SUMIFS(L$11:L$92,$C$11:$C$92,Shrnutí!$E$5,$E$11:$E$92,$E112),IF(Shrnutí!$F$5&gt;0,SUMIFS(L$11:L$92,$V$11:$V$92,Shrnutí!$F$5,$E$11:$E$92,$E112),SUMIFS(L$11:L$92,$F$11:$F$92,"&gt;0",$E$11:$E$92,$E112))))/$D112-(SUMIFS(L$11:L$92,$F$11:$F$92,"&lt;"&amp;Shrnutí!$G$5,$E$11:$E$92,$E112)+SUMIFS(L$11:L$92,$F$11:$F$92,"&gt;"&amp;Shrnutí!$H$5,$E$11:$E$92,$E112)))</f>
        <v xml:space="preserve"> </v>
      </c>
      <c r="M112" s="100" t="str">
        <f>IF($D112=0," ",(IF(Shrnutí!$E$5&gt;0,SUMIFS(M$11:M$92,$C$11:$C$92,Shrnutí!$E$5,$E$11:$E$92,$E112),IF(Shrnutí!$F$5&gt;0,SUMIFS(M$11:M$92,$V$11:$V$92,Shrnutí!$F$5,$E$11:$E$92,$E112),SUMIFS(M$11:M$92,$F$11:$F$92,"&gt;0",$E$11:$E$92,$E112))))/$D112-(SUMIFS(M$11:M$92,$F$11:$F$92,"&lt;"&amp;Shrnutí!$G$5,$E$11:$E$92,$E112)+SUMIFS(M$11:M$92,$F$11:$F$92,"&gt;"&amp;Shrnutí!$H$5,$E$11:$E$92,$E112)))</f>
        <v xml:space="preserve"> </v>
      </c>
      <c r="N112" s="100" t="str">
        <f>IF($D112=0," ",(IF(Shrnutí!$E$5&gt;0,SUMIFS(N$11:N$92,$C$11:$C$92,Shrnutí!$E$5,$E$11:$E$92,$E112),IF(Shrnutí!$F$5&gt;0,SUMIFS(N$11:N$92,$V$11:$V$92,Shrnutí!$F$5,$E$11:$E$92,$E112),SUMIFS(N$11:N$92,$F$11:$F$92,"&gt;0",$E$11:$E$92,$E112))))/$D112-(SUMIFS(N$11:N$92,$F$11:$F$92,"&lt;"&amp;Shrnutí!$G$5,$E$11:$E$92,$E112)+SUMIFS(N$11:N$92,$F$11:$F$92,"&gt;"&amp;Shrnutí!$H$5,$E$11:$E$92,$E112)))</f>
        <v xml:space="preserve"> </v>
      </c>
      <c r="O112" s="100" t="str">
        <f>IF($D112=0," ",(IF(Shrnutí!$E$5&gt;0,SUMIFS(O$11:O$92,$C$11:$C$92,Shrnutí!$E$5,$E$11:$E$92,$E112),IF(Shrnutí!$F$5&gt;0,SUMIFS(O$11:O$92,$V$11:$V$92,Shrnutí!$F$5,$E$11:$E$92,$E112),SUMIFS(O$11:O$92,$F$11:$F$92,"&gt;0",$E$11:$E$92,$E112))))/$D112-(SUMIFS(O$11:O$92,$F$11:$F$92,"&lt;"&amp;Shrnutí!$G$5,$E$11:$E$92,$E112)+SUMIFS(O$11:O$92,$F$11:$F$92,"&gt;"&amp;Shrnutí!$H$5,$E$11:$E$92,$E112)))</f>
        <v xml:space="preserve"> </v>
      </c>
      <c r="P112" s="100" t="str">
        <f>IF($D112=0," ",(IF(Shrnutí!$E$5&gt;0,SUMIFS(P$11:P$92,$C$11:$C$92,Shrnutí!$E$5,$E$11:$E$92,$E112),IF(Shrnutí!$F$5&gt;0,SUMIFS(P$11:P$92,$V$11:$V$92,Shrnutí!$F$5,$E$11:$E$92,$E112),SUMIFS(P$11:P$92,$F$11:$F$92,"&gt;0",$E$11:$E$92,$E112))))/$D112-(SUMIFS(P$11:P$92,$F$11:$F$92,"&lt;"&amp;Shrnutí!$G$5,$E$11:$E$92,$E112)+SUMIFS(P$11:P$92,$F$11:$F$92,"&gt;"&amp;Shrnutí!$H$5,$E$11:$E$92,$E112)))</f>
        <v xml:space="preserve"> </v>
      </c>
      <c r="Q112" s="100"/>
      <c r="R112" s="100" t="str">
        <f>IF($D112=0," ",(IF(Shrnutí!$E$5&gt;0,SUMIFS(R$11:R$92,$C$11:$C$92,Shrnutí!$E$5,$E$11:$E$92,$E112),IF(Shrnutí!$F$5&gt;0,SUMIFS(R$11:R$92,$V$11:$V$92,Shrnutí!$F$5,$E$11:$E$92,$E112),SUMIFS(R$11:R$92,$F$11:$F$92,"&gt;0",$E$11:$E$92,$E112))))/$D112-(SUMIFS(R$11:R$92,$F$11:$F$92,"&lt;"&amp;Shrnutí!$G$5,$E$11:$E$92,$E112)+SUMIFS(R$11:R$92,$F$11:$F$92,"&gt;"&amp;Shrnutí!$H$5,$E$11:$E$92,$E112)))</f>
        <v xml:space="preserve"> </v>
      </c>
      <c r="S112" s="100" t="str">
        <f>IF($D112=0," ",(IF(Shrnutí!$E$5&gt;0,SUMIFS(S$11:S$92,$C$11:$C$92,Shrnutí!$E$5,$E$11:$E$92,$E112),IF(Shrnutí!$F$5&gt;0,SUMIFS(S$11:S$92,$V$11:$V$92,Shrnutí!$F$5,$E$11:$E$92,$E112),SUMIFS(S$11:S$92,$F$11:$F$92,"&gt;0",$E$11:$E$92,$E112))))/$D112-(SUMIFS(S$11:S$92,$F$11:$F$92,"&lt;"&amp;Shrnutí!$G$5,$E$11:$E$92,$E112)+SUMIFS(S$11:S$92,$F$11:$F$92,"&gt;"&amp;Shrnutí!$H$5,$E$11:$E$92,$E112)))</f>
        <v xml:space="preserve"> </v>
      </c>
      <c r="T112" s="100" t="str">
        <f>IF($D112=0," ",(IF(Shrnutí!$E$5&gt;0,SUMIFS(T$11:T$92,$C$11:$C$92,Shrnutí!$E$5,$E$11:$E$92,$E112),IF(Shrnutí!$F$5&gt;0,SUMIFS(T$11:T$92,$V$11:$V$92,Shrnutí!$F$5,$E$11:$E$92,$E112),SUMIFS(T$11:T$92,$F$11:$F$92,"&gt;0",$E$11:$E$92,$E112))))/$D112-(SUMIFS(T$11:T$92,$F$11:$F$92,"&lt;"&amp;Shrnutí!$G$5,$E$11:$E$92,$E112)+SUMIFS(T$11:T$92,$F$11:$F$92,"&gt;"&amp;Shrnutí!$H$5,$E$11:$E$92,$E112)))</f>
        <v xml:space="preserve"> </v>
      </c>
      <c r="U112" s="100" t="str">
        <f>IF($D112=0," ",(IF(Shrnutí!$E$5&gt;0,SUMIFS(U$11:U$92,$C$11:$C$92,Shrnutí!$E$5,$E$11:$E$92,$E112),IF(Shrnutí!$F$5&gt;0,SUMIFS(U$11:U$92,$V$11:$V$92,Shrnutí!$F$5,$E$11:$E$92,$E112),SUMIFS(U$11:U$92,$F$11:$F$92,"&gt;0",$E$11:$E$92,$E112))))/$D112-(SUMIFS(U$11:U$92,$F$11:$F$92,"&lt;"&amp;Shrnutí!$G$5,$E$11:$E$92,$E112)+SUMIFS(U$11:U$92,$F$11:$F$92,"&gt;"&amp;Shrnutí!$H$5,$E$11:$E$92,$E112)))</f>
        <v xml:space="preserve"> </v>
      </c>
      <c r="V112" s="151">
        <v>7.5</v>
      </c>
      <c r="W112" s="59" t="str">
        <f t="shared" si="33"/>
        <v xml:space="preserve"> </v>
      </c>
      <c r="X112" s="148">
        <f t="shared" si="32"/>
        <v>66.666666666666671</v>
      </c>
    </row>
    <row r="113" spans="1:24" ht="15.75" thickBot="1">
      <c r="A113" s="88">
        <v>18</v>
      </c>
      <c r="B113" s="14"/>
      <c r="C113" s="14"/>
      <c r="D113" s="14">
        <f>IF(Shrnutí!$E$5&gt;0,COUNTIFS($E$11:$E$92,$E113,$C$11:$C$92,Shrnutí!$E$5,$F$11:$F$92,"&gt;"&amp;0),IF(Shrnutí!$F$5&gt;0,COUNTIFS($E$11:$E$92,$E113,$V$11:$V$92,Shrnutí!$F$5,$F$11:$F$92,"&gt;"&amp;0),COUNTIFS($E$11:$E$92,E113,$F$11:$F$92,"&gt;"&amp;0)-(COUNTIFS($E$11:$E$92,$E113,$D$11:$D$92,"&lt;"&amp;Shrnutí!$G$5,$F$11:$F$92,"&gt;"&amp;0)+COUNTIFS($E$11:$E$92,$E113,$D$11:$D$92,"&gt;"&amp;Shrnutí!$H$5,$F$11:$F$92,"&gt;"&amp;0))))</f>
        <v>0</v>
      </c>
      <c r="E113" s="14"/>
      <c r="F113" s="14"/>
      <c r="G113" s="14"/>
      <c r="H113" s="14"/>
      <c r="I113" s="14"/>
      <c r="J113" s="14"/>
      <c r="K113" s="101" t="str">
        <f>IF($D113=0," ",(IF(Shrnutí!$E$5&gt;0,SUMIFS(K$11:K$92,$C$11:$C$92,Shrnutí!$E$5,$E$11:$E$92,$E113),IF(Shrnutí!$F$5&gt;0,SUMIFS(K$11:K$92,$V$11:$V$92,Shrnutí!$F$5,$E$11:$E$92,$E113),SUMIFS(K$11:K$92,$F$11:$F$92,"&gt;0",$E$11:$E$92,$E113))))/$D113-(SUMIFS(K$11:K$92,$F$11:$F$92,"&lt;"&amp;Shrnutí!$G$5,$E$11:$E$92,$E113)+SUMIFS(K$11:K$92,$F$11:$F$92,"&gt;"&amp;Shrnutí!$H$5,$E$11:$E$92,$E113)))</f>
        <v xml:space="preserve"> </v>
      </c>
      <c r="L113" s="101" t="str">
        <f>IF($D113=0," ",(IF(Shrnutí!$E$5&gt;0,SUMIFS(L$11:L$92,$C$11:$C$92,Shrnutí!$E$5,$E$11:$E$92,$E113),IF(Shrnutí!$F$5&gt;0,SUMIFS(L$11:L$92,$V$11:$V$92,Shrnutí!$F$5,$E$11:$E$92,$E113),SUMIFS(L$11:L$92,$F$11:$F$92,"&gt;0",$E$11:$E$92,$E113))))/$D113-(SUMIFS(L$11:L$92,$F$11:$F$92,"&lt;"&amp;Shrnutí!$G$5,$E$11:$E$92,$E113)+SUMIFS(L$11:L$92,$F$11:$F$92,"&gt;"&amp;Shrnutí!$H$5,$E$11:$E$92,$E113)))</f>
        <v xml:space="preserve"> </v>
      </c>
      <c r="M113" s="101" t="str">
        <f>IF($D113=0," ",(IF(Shrnutí!$E$5&gt;0,SUMIFS(M$11:M$92,$C$11:$C$92,Shrnutí!$E$5,$E$11:$E$92,$E113),IF(Shrnutí!$F$5&gt;0,SUMIFS(M$11:M$92,$V$11:$V$92,Shrnutí!$F$5,$E$11:$E$92,$E113),SUMIFS(M$11:M$92,$F$11:$F$92,"&gt;0",$E$11:$E$92,$E113))))/$D113-(SUMIFS(M$11:M$92,$F$11:$F$92,"&lt;"&amp;Shrnutí!$G$5,$E$11:$E$92,$E113)+SUMIFS(M$11:M$92,$F$11:$F$92,"&gt;"&amp;Shrnutí!$H$5,$E$11:$E$92,$E113)))</f>
        <v xml:space="preserve"> </v>
      </c>
      <c r="N113" s="101" t="str">
        <f>IF($D113=0," ",(IF(Shrnutí!$E$5&gt;0,SUMIFS(N$11:N$92,$C$11:$C$92,Shrnutí!$E$5,$E$11:$E$92,$E113),IF(Shrnutí!$F$5&gt;0,SUMIFS(N$11:N$92,$V$11:$V$92,Shrnutí!$F$5,$E$11:$E$92,$E113),SUMIFS(N$11:N$92,$F$11:$F$92,"&gt;0",$E$11:$E$92,$E113))))/$D113-(SUMIFS(N$11:N$92,$F$11:$F$92,"&lt;"&amp;Shrnutí!$G$5,$E$11:$E$92,$E113)+SUMIFS(N$11:N$92,$F$11:$F$92,"&gt;"&amp;Shrnutí!$H$5,$E$11:$E$92,$E113)))</f>
        <v xml:space="preserve"> </v>
      </c>
      <c r="O113" s="101" t="str">
        <f>IF($D113=0," ",(IF(Shrnutí!$E$5&gt;0,SUMIFS(O$11:O$92,$C$11:$C$92,Shrnutí!$E$5,$E$11:$E$92,$E113),IF(Shrnutí!$F$5&gt;0,SUMIFS(O$11:O$92,$V$11:$V$92,Shrnutí!$F$5,$E$11:$E$92,$E113),SUMIFS(O$11:O$92,$F$11:$F$92,"&gt;0",$E$11:$E$92,$E113))))/$D113-(SUMIFS(O$11:O$92,$F$11:$F$92,"&lt;"&amp;Shrnutí!$G$5,$E$11:$E$92,$E113)+SUMIFS(O$11:O$92,$F$11:$F$92,"&gt;"&amp;Shrnutí!$H$5,$E$11:$E$92,$E113)))</f>
        <v xml:space="preserve"> </v>
      </c>
      <c r="P113" s="101" t="str">
        <f>IF($D113=0," ",(IF(Shrnutí!$E$5&gt;0,SUMIFS(P$11:P$92,$C$11:$C$92,Shrnutí!$E$5,$E$11:$E$92,$E113),IF(Shrnutí!$F$5&gt;0,SUMIFS(P$11:P$92,$V$11:$V$92,Shrnutí!$F$5,$E$11:$E$92,$E113),SUMIFS(P$11:P$92,$F$11:$F$92,"&gt;0",$E$11:$E$92,$E113))))/$D113-(SUMIFS(P$11:P$92,$F$11:$F$92,"&lt;"&amp;Shrnutí!$G$5,$E$11:$E$92,$E113)+SUMIFS(P$11:P$92,$F$11:$F$92,"&gt;"&amp;Shrnutí!$H$5,$E$11:$E$92,$E113)))</f>
        <v xml:space="preserve"> </v>
      </c>
      <c r="Q113" s="101"/>
      <c r="R113" s="101" t="str">
        <f>IF($D113=0," ",(IF(Shrnutí!$E$5&gt;0,SUMIFS(R$11:R$92,$C$11:$C$92,Shrnutí!$E$5,$E$11:$E$92,$E113),IF(Shrnutí!$F$5&gt;0,SUMIFS(R$11:R$92,$V$11:$V$92,Shrnutí!$F$5,$E$11:$E$92,$E113),SUMIFS(R$11:R$92,$F$11:$F$92,"&gt;0",$E$11:$E$92,$E113))))/$D113-(SUMIFS(R$11:R$92,$F$11:$F$92,"&lt;"&amp;Shrnutí!$G$5,$E$11:$E$92,$E113)+SUMIFS(R$11:R$92,$F$11:$F$92,"&gt;"&amp;Shrnutí!$H$5,$E$11:$E$92,$E113)))</f>
        <v xml:space="preserve"> </v>
      </c>
      <c r="S113" s="101" t="str">
        <f>IF($D113=0," ",(IF(Shrnutí!$E$5&gt;0,SUMIFS(S$11:S$92,$C$11:$C$92,Shrnutí!$E$5,$E$11:$E$92,$E113),IF(Shrnutí!$F$5&gt;0,SUMIFS(S$11:S$92,$V$11:$V$92,Shrnutí!$F$5,$E$11:$E$92,$E113),SUMIFS(S$11:S$92,$F$11:$F$92,"&gt;0",$E$11:$E$92,$E113))))/$D113-(SUMIFS(S$11:S$92,$F$11:$F$92,"&lt;"&amp;Shrnutí!$G$5,$E$11:$E$92,$E113)+SUMIFS(S$11:S$92,$F$11:$F$92,"&gt;"&amp;Shrnutí!$H$5,$E$11:$E$92,$E113)))</f>
        <v xml:space="preserve"> </v>
      </c>
      <c r="T113" s="101" t="str">
        <f>IF($D113=0," ",(IF(Shrnutí!$E$5&gt;0,SUMIFS(T$11:T$92,$C$11:$C$92,Shrnutí!$E$5,$E$11:$E$92,$E113),IF(Shrnutí!$F$5&gt;0,SUMIFS(T$11:T$92,$V$11:$V$92,Shrnutí!$F$5,$E$11:$E$92,$E113),SUMIFS(T$11:T$92,$F$11:$F$92,"&gt;0",$E$11:$E$92,$E113))))/$D113-(SUMIFS(T$11:T$92,$F$11:$F$92,"&lt;"&amp;Shrnutí!$G$5,$E$11:$E$92,$E113)+SUMIFS(T$11:T$92,$F$11:$F$92,"&gt;"&amp;Shrnutí!$H$5,$E$11:$E$92,$E113)))</f>
        <v xml:space="preserve"> </v>
      </c>
      <c r="U113" s="101" t="str">
        <f>IF($D113=0," ",(IF(Shrnutí!$E$5&gt;0,SUMIFS(U$11:U$92,$C$11:$C$92,Shrnutí!$E$5,$E$11:$E$92,$E113),IF(Shrnutí!$F$5&gt;0,SUMIFS(U$11:U$92,$V$11:$V$92,Shrnutí!$F$5,$E$11:$E$92,$E113),SUMIFS(U$11:U$92,$F$11:$F$92,"&gt;0",$E$11:$E$92,$E113))))/$D113-(SUMIFS(U$11:U$92,$F$11:$F$92,"&lt;"&amp;Shrnutí!$G$5,$E$11:$E$92,$E113)+SUMIFS(U$11:U$92,$F$11:$F$92,"&gt;"&amp;Shrnutí!$H$5,$E$11:$E$92,$E113)))</f>
        <v xml:space="preserve"> </v>
      </c>
      <c r="V113" s="140">
        <v>7.5</v>
      </c>
      <c r="W113" s="102" t="str">
        <f t="shared" si="33"/>
        <v xml:space="preserve"> </v>
      </c>
      <c r="X113" s="149">
        <f t="shared" si="32"/>
        <v>66.666666666666671</v>
      </c>
    </row>
  </sheetData>
  <mergeCells count="18">
    <mergeCell ref="F3:H3"/>
    <mergeCell ref="F4:H5"/>
    <mergeCell ref="A5:D5"/>
    <mergeCell ref="D8:E8"/>
    <mergeCell ref="A1:E2"/>
    <mergeCell ref="A4:D4"/>
    <mergeCell ref="R9:U9"/>
    <mergeCell ref="T1:Y1"/>
    <mergeCell ref="T2:Y2"/>
    <mergeCell ref="K9:P9"/>
    <mergeCell ref="I3:J3"/>
    <mergeCell ref="I1:J1"/>
    <mergeCell ref="I2:J2"/>
    <mergeCell ref="I4:J5"/>
    <mergeCell ref="K2:K5"/>
    <mergeCell ref="L2:L5"/>
    <mergeCell ref="H8:I8"/>
    <mergeCell ref="F1:H2"/>
  </mergeCells>
  <conditionalFormatting sqref="K96:X113">
    <cfRule type="cellIs" dxfId="11" priority="13" operator="equal">
      <formula>0</formula>
    </cfRule>
  </conditionalFormatting>
  <conditionalFormatting sqref="W11:W92">
    <cfRule type="cellIs" dxfId="10" priority="19" operator="lessThan">
      <formula>$E$4</formula>
    </cfRule>
  </conditionalFormatting>
  <conditionalFormatting sqref="E11:E92">
    <cfRule type="expression" dxfId="9" priority="25">
      <formula>AND(B11=$K$2,C11=$L$2)</formula>
    </cfRule>
    <cfRule type="expression" dxfId="8" priority="1">
      <formula>$E$4&gt;W11</formula>
    </cfRule>
  </conditionalFormatting>
  <conditionalFormatting sqref="F8">
    <cfRule type="cellIs" dxfId="7" priority="7" operator="notEqual">
      <formula>SUMIFS(F$11:F$92,$D$11:$D$92,$D$7,$E$11:$E$92,$E$7)</formula>
    </cfRule>
  </conditionalFormatting>
  <conditionalFormatting sqref="F11:F92">
    <cfRule type="expression" dxfId="6" priority="28">
      <formula>AND($D$7=D11,$E$7=E11)</formula>
    </cfRule>
  </conditionalFormatting>
  <conditionalFormatting sqref="Q11:Q92">
    <cfRule type="expression" dxfId="5" priority="29">
      <formula>AND($E$7=D11,#REF!=E11)</formula>
    </cfRule>
  </conditionalFormatting>
  <conditionalFormatting sqref="N2">
    <cfRule type="expression" dxfId="4" priority="6">
      <formula>OR($N$2=$Q$3,$N$2=$Q$4,$N$2=$Q$5)</formula>
    </cfRule>
  </conditionalFormatting>
  <conditionalFormatting sqref="Q3:Q5">
    <cfRule type="expression" dxfId="3" priority="5">
      <formula>AND($N$2=Q3)</formula>
    </cfRule>
    <cfRule type="cellIs" dxfId="2" priority="4" operator="lessThan">
      <formula>$N$2</formula>
    </cfRule>
    <cfRule type="cellIs" dxfId="1" priority="3" operator="greaterThan">
      <formula>$N$2</formula>
    </cfRule>
  </conditionalFormatting>
  <conditionalFormatting sqref="N2:Q5">
    <cfRule type="cellIs" dxfId="0" priority="2" operator="equal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"/>
  <sheetViews>
    <sheetView topLeftCell="A11" workbookViewId="0"/>
  </sheetViews>
  <sheetFormatPr defaultRowHeight="15"/>
  <sheetData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"/>
  <sheetViews>
    <sheetView workbookViewId="0">
      <selection sqref="A1:XFD1048576"/>
    </sheetView>
  </sheetViews>
  <sheetFormatPr defaultRowHeight="15"/>
  <sheetData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"/>
  <sheetViews>
    <sheetView workbookViewId="0"/>
  </sheetViews>
  <sheetFormatPr defaultRowHeight="1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Shrnutí</vt:lpstr>
      <vt:lpstr>kon výkazu</vt:lpstr>
      <vt:lpstr>Lisování</vt:lpstr>
      <vt:lpstr>Čištění</vt:lpstr>
      <vt:lpstr>Pískování</vt:lpstr>
      <vt:lpstr>Skládání</vt:lpstr>
      <vt:lpstr>Lis hod</vt:lpstr>
      <vt:lpstr>Lis roz</vt:lpstr>
      <vt:lpstr>Čiš hod </vt:lpstr>
      <vt:lpstr>Čiš roz</vt:lpstr>
      <vt:lpstr>Pís hod</vt:lpstr>
      <vt:lpstr>Pís roz</vt:lpstr>
      <vt:lpstr>Skládání hod </vt:lpstr>
      <vt:lpstr>Skládání roz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Dolezal</dc:creator>
  <cp:lastModifiedBy>lud</cp:lastModifiedBy>
  <cp:revision/>
  <cp:lastPrinted>2017-01-11T08:09:08Z</cp:lastPrinted>
  <dcterms:created xsi:type="dcterms:W3CDTF">2016-12-06T08:00:26Z</dcterms:created>
  <dcterms:modified xsi:type="dcterms:W3CDTF">2018-02-21T19:50:58Z</dcterms:modified>
</cp:coreProperties>
</file>