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6990"/>
  </bookViews>
  <sheets>
    <sheet name="NEREZ+OCEL - PLECH" sheetId="1" r:id="rId1"/>
    <sheet name="Jackel převodník" sheetId="14" r:id="rId2"/>
  </sheets>
  <definedNames>
    <definedName name="_xlnm._FilterDatabase" localSheetId="0" hidden="1">'NEREZ+OCEL - PLECH'!$D$34:$D$59</definedName>
  </definedNames>
  <calcPr calcId="125725"/>
</workbook>
</file>

<file path=xl/calcChain.xml><?xml version="1.0" encoding="utf-8"?>
<calcChain xmlns="http://schemas.openxmlformats.org/spreadsheetml/2006/main">
  <c r="F86" i="1"/>
  <c r="F111"/>
  <c r="E43" l="1"/>
  <c r="F77"/>
  <c r="F75"/>
  <c r="F95"/>
  <c r="F94"/>
  <c r="F93"/>
  <c r="F96"/>
  <c r="F84"/>
  <c r="F83"/>
  <c r="F41"/>
  <c r="F40"/>
  <c r="F39"/>
  <c r="F38"/>
  <c r="F37"/>
  <c r="F36"/>
  <c r="F35"/>
  <c r="F34"/>
  <c r="F71"/>
  <c r="F74"/>
  <c r="C19"/>
  <c r="E10" s="1"/>
  <c r="E11" l="1"/>
  <c r="F11" s="1"/>
  <c r="E8"/>
  <c r="F8" s="1"/>
  <c r="E7"/>
  <c r="F7" s="1"/>
  <c r="E6"/>
  <c r="F6" s="1"/>
  <c r="E9"/>
  <c r="F9" s="1"/>
  <c r="E4"/>
  <c r="F43"/>
  <c r="F56"/>
  <c r="F114"/>
  <c r="F113"/>
  <c r="E5"/>
  <c r="F4" l="1"/>
  <c r="F82"/>
  <c r="F46"/>
  <c r="F85"/>
  <c r="F45"/>
  <c r="F99"/>
  <c r="F10"/>
  <c r="F5"/>
  <c r="C109"/>
  <c r="F110"/>
  <c r="F112"/>
  <c r="F29" l="1"/>
  <c r="F118"/>
  <c r="F119" s="1"/>
  <c r="F98" l="1"/>
  <c r="F44"/>
  <c r="F51" s="1"/>
  <c r="F52" s="1"/>
  <c r="F97"/>
  <c r="F70"/>
  <c r="F69"/>
  <c r="F72"/>
  <c r="F58"/>
  <c r="F59"/>
  <c r="F57"/>
  <c r="F73"/>
  <c r="F78"/>
  <c r="F79"/>
  <c r="F80"/>
  <c r="F81"/>
  <c r="F88" l="1"/>
  <c r="F123"/>
  <c r="F104"/>
  <c r="F64"/>
  <c r="F65" s="1"/>
  <c r="F89" l="1"/>
  <c r="F30"/>
  <c r="F121"/>
  <c r="F125" s="1"/>
  <c r="F105"/>
  <c r="F122" l="1"/>
</calcChain>
</file>

<file path=xl/sharedStrings.xml><?xml version="1.0" encoding="utf-8"?>
<sst xmlns="http://schemas.openxmlformats.org/spreadsheetml/2006/main" count="322" uniqueCount="266">
  <si>
    <t>Operace</t>
  </si>
  <si>
    <t>Cena za jednotku</t>
  </si>
  <si>
    <t>Poznámka</t>
  </si>
  <si>
    <t>Cena za operaci</t>
  </si>
  <si>
    <t>Laser</t>
  </si>
  <si>
    <t>Ohraňovací lis</t>
  </si>
  <si>
    <t>Svařování</t>
  </si>
  <si>
    <t>Zahlubování</t>
  </si>
  <si>
    <t>Řezání závitů</t>
  </si>
  <si>
    <t>Nýtování</t>
  </si>
  <si>
    <t>Nastřelení svorníků</t>
  </si>
  <si>
    <t>Kč/ 1 nýt</t>
  </si>
  <si>
    <t>Kč / 1 svorník</t>
  </si>
  <si>
    <t>Kč / 1 závit</t>
  </si>
  <si>
    <t>Kč / 1 zahloubení</t>
  </si>
  <si>
    <t>Kč / ohyb</t>
  </si>
  <si>
    <t>Kč / 1 kg</t>
  </si>
  <si>
    <t>Počet jednotek</t>
  </si>
  <si>
    <t>Cena za svaření 1 cm sváru metodou TIG</t>
  </si>
  <si>
    <t>Cena za zahloubení 1 otvoru</t>
  </si>
  <si>
    <t>Cena za vyřezání 1 závitu</t>
  </si>
  <si>
    <t>Cena za nastřelení 1 svorníku</t>
  </si>
  <si>
    <t>Prostřihy materiálu</t>
  </si>
  <si>
    <t>Násobeno procenty prostřihu</t>
  </si>
  <si>
    <t>Cena za nýtování 1 nýtovací matice</t>
  </si>
  <si>
    <t>Příprava před lakování</t>
  </si>
  <si>
    <t>Montáž</t>
  </si>
  <si>
    <t>Kč / min</t>
  </si>
  <si>
    <t>Předbroušení Buldog</t>
  </si>
  <si>
    <t>Kč / 1 cm brusu</t>
  </si>
  <si>
    <t>Kč / 1 cm sváru</t>
  </si>
  <si>
    <t>Kč / 1 m brusu</t>
  </si>
  <si>
    <t>Kč / tabule</t>
  </si>
  <si>
    <t>Výsledná cena za materiál</t>
  </si>
  <si>
    <t>Balení a manipulace</t>
  </si>
  <si>
    <t>Cena za 1 m brusu na plechových dílech do 10 cm šířky</t>
  </si>
  <si>
    <t>Cena za 1 m brusu na plechových dílech od 10 cm šířky</t>
  </si>
  <si>
    <t>Jehlení</t>
  </si>
  <si>
    <t>Obalový materiál</t>
  </si>
  <si>
    <t>Kč / m</t>
  </si>
  <si>
    <t>Založení nástroje na ohraňovací lis</t>
  </si>
  <si>
    <t>Počet kusů na tabuli</t>
  </si>
  <si>
    <t>Nejvhodnější rozložení kusů z hlediska výtěžnosti tabule</t>
  </si>
  <si>
    <t>Ks / tabule</t>
  </si>
  <si>
    <t>Přídavek k empiricky zjištěnému průměrnému času pálení</t>
  </si>
  <si>
    <t>Cena za minutu práce při balení a manipulaci</t>
  </si>
  <si>
    <t>Cena za minutu práce při kontrole a manipulaci</t>
  </si>
  <si>
    <t>Cena za 1 metr bublinové fólie</t>
  </si>
  <si>
    <t>Cena za 1 metr kartonu</t>
  </si>
  <si>
    <t>Maximální šířka položky + technologický přídavek 5 mm k šířce</t>
  </si>
  <si>
    <t>Výsledná cena za lakování bez marže</t>
  </si>
  <si>
    <t>Cena za 1 min rovnání</t>
  </si>
  <si>
    <t>Tryskání</t>
  </si>
  <si>
    <t>m</t>
  </si>
  <si>
    <t>Plocha výrobku</t>
  </si>
  <si>
    <t>Montáž (výjezd)</t>
  </si>
  <si>
    <t>Cena za 1 minutu montážních prací na dílně</t>
  </si>
  <si>
    <t>Rovnání dílenské</t>
  </si>
  <si>
    <t>Rovnání strojní</t>
  </si>
  <si>
    <t>LASER</t>
  </si>
  <si>
    <t>OHRAŇOVACÍ LIS</t>
  </si>
  <si>
    <t>KONTROLA, BALENÍ A MANIPULACE</t>
  </si>
  <si>
    <t>LAKOVÁNÍ A TRYSKÁNÍ</t>
  </si>
  <si>
    <t>MATERIÁL</t>
  </si>
  <si>
    <t>Za 1 ohyb na ohraňovacím lisu TruBend 5130 (nízká náročnost ohybu)</t>
  </si>
  <si>
    <t>Za 1 ohyb na ohraňovacím lisu TruBend 5130 (střední náročnost ohybu)</t>
  </si>
  <si>
    <t>Za 1 ohyb na ohraňovacím lisu TruBend 5130 (vyšší náročnost ohybu)</t>
  </si>
  <si>
    <t>Výpočet plochy výrobku s technologickými přídavky</t>
  </si>
  <si>
    <t>Výsledná cena za lakování s marží</t>
  </si>
  <si>
    <t>Výsledná cena za laser</t>
  </si>
  <si>
    <t xml:space="preserve">Výsledná cena za laser s marží </t>
  </si>
  <si>
    <t>Výsledná cena za materiál s marží</t>
  </si>
  <si>
    <t>Výsledná cena za ohraňovací lis</t>
  </si>
  <si>
    <t>Výsledná cena za ohraňovací lis s marží</t>
  </si>
  <si>
    <t>Kč / 1 sada</t>
  </si>
  <si>
    <t>Výsledná cena za dílenskou práci</t>
  </si>
  <si>
    <t>Výsledná cena za dílenskou práci s marží</t>
  </si>
  <si>
    <t>Výsledná cena za kontrolu, balení a manipulaci s marží</t>
  </si>
  <si>
    <t>Výsledná cena za kontrolu, balení a manipulaci</t>
  </si>
  <si>
    <t>Cena za 1 min jehlení</t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</si>
  <si>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>S235</t>
    </r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</si>
  <si>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>DC 01</t>
    </r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</si>
  <si>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>S235 pozink</t>
    </r>
  </si>
  <si>
    <t>Kč / 1 m / (dle skutečného výkazu)</t>
  </si>
  <si>
    <t>Kč / 1 m / ( pro 1 - 3 mm)</t>
  </si>
  <si>
    <t>Kč / 1 m / (pro 2 - 4 mm)</t>
  </si>
  <si>
    <t>Kč / 1 m / (pro 2 - 5 mm)</t>
  </si>
  <si>
    <t>Kč / 1 m / (pro 8 - 12 mm)</t>
  </si>
  <si>
    <r>
      <t>m</t>
    </r>
    <r>
      <rPr>
        <sz val="12"/>
        <color theme="1"/>
        <rFont val="Calibri"/>
        <family val="2"/>
        <charset val="238"/>
      </rPr>
      <t>²</t>
    </r>
  </si>
  <si>
    <r>
      <t xml:space="preserve">P1 - </t>
    </r>
    <r>
      <rPr>
        <b/>
        <sz val="12"/>
        <color theme="1"/>
        <rFont val="Calibri"/>
        <family val="2"/>
        <charset val="238"/>
        <scheme val="minor"/>
      </rPr>
      <t>8</t>
    </r>
    <r>
      <rPr>
        <sz val="12"/>
        <color theme="1"/>
        <rFont val="Calibri"/>
        <family val="2"/>
        <charset val="238"/>
        <scheme val="minor"/>
      </rPr>
      <t xml:space="preserve"> kg / m</t>
    </r>
    <r>
      <rPr>
        <sz val="12"/>
        <color theme="1"/>
        <rFont val="Calibri"/>
        <family val="2"/>
        <charset val="238"/>
      </rPr>
      <t xml:space="preserve">²               P2 - </t>
    </r>
    <r>
      <rPr>
        <b/>
        <sz val="12"/>
        <color theme="1"/>
        <rFont val="Calibri"/>
        <family val="2"/>
        <charset val="238"/>
      </rPr>
      <t>16</t>
    </r>
    <r>
      <rPr>
        <sz val="12"/>
        <color theme="1"/>
        <rFont val="Calibri"/>
        <family val="2"/>
        <charset val="238"/>
      </rPr>
      <t xml:space="preserve"> kg / m²              P3 - </t>
    </r>
    <r>
      <rPr>
        <b/>
        <sz val="12"/>
        <color theme="1"/>
        <rFont val="Calibri"/>
        <family val="2"/>
        <charset val="238"/>
      </rPr>
      <t>24</t>
    </r>
    <r>
      <rPr>
        <sz val="12"/>
        <color theme="1"/>
        <rFont val="Calibri"/>
        <family val="2"/>
        <charset val="238"/>
      </rPr>
      <t xml:space="preserve"> kg / m²
P4 - </t>
    </r>
    <r>
      <rPr>
        <b/>
        <sz val="12"/>
        <color theme="1"/>
        <rFont val="Calibri"/>
        <family val="2"/>
        <charset val="238"/>
      </rPr>
      <t>32</t>
    </r>
    <r>
      <rPr>
        <sz val="12"/>
        <color theme="1"/>
        <rFont val="Calibri"/>
        <family val="2"/>
        <charset val="238"/>
      </rPr>
      <t xml:space="preserve"> kg / m²             P5 - </t>
    </r>
    <r>
      <rPr>
        <b/>
        <sz val="12"/>
        <color theme="1"/>
        <rFont val="Calibri"/>
        <family val="2"/>
        <charset val="238"/>
      </rPr>
      <t>40</t>
    </r>
    <r>
      <rPr>
        <sz val="12"/>
        <color theme="1"/>
        <rFont val="Calibri"/>
        <family val="2"/>
        <charset val="238"/>
      </rPr>
      <t xml:space="preserve"> kg / m²              P6 - </t>
    </r>
    <r>
      <rPr>
        <b/>
        <sz val="12"/>
        <color theme="1"/>
        <rFont val="Calibri"/>
        <family val="2"/>
        <charset val="238"/>
      </rPr>
      <t>48</t>
    </r>
    <r>
      <rPr>
        <sz val="12"/>
        <color theme="1"/>
        <rFont val="Calibri"/>
        <family val="2"/>
        <charset val="238"/>
      </rPr>
      <t xml:space="preserve"> kg / m²
P8 - </t>
    </r>
    <r>
      <rPr>
        <b/>
        <sz val="12"/>
        <color theme="1"/>
        <rFont val="Calibri"/>
        <family val="2"/>
        <charset val="238"/>
      </rPr>
      <t>64</t>
    </r>
    <r>
      <rPr>
        <sz val="12"/>
        <color theme="1"/>
        <rFont val="Calibri"/>
        <family val="2"/>
        <charset val="238"/>
      </rPr>
      <t xml:space="preserve"> kg / m²             P10 - </t>
    </r>
    <r>
      <rPr>
        <b/>
        <sz val="12"/>
        <color theme="1"/>
        <rFont val="Calibri"/>
        <family val="2"/>
        <charset val="238"/>
      </rPr>
      <t>80</t>
    </r>
    <r>
      <rPr>
        <sz val="12"/>
        <color theme="1"/>
        <rFont val="Calibri"/>
        <family val="2"/>
        <charset val="238"/>
      </rPr>
      <t xml:space="preserve"> kg / m²           P12 - </t>
    </r>
    <r>
      <rPr>
        <b/>
        <sz val="12"/>
        <color theme="1"/>
        <rFont val="Calibri"/>
        <family val="2"/>
        <charset val="238"/>
      </rPr>
      <t>96</t>
    </r>
    <r>
      <rPr>
        <sz val="12"/>
        <color theme="1"/>
        <rFont val="Calibri"/>
        <family val="2"/>
        <charset val="238"/>
      </rPr>
      <t xml:space="preserve"> kg / m²</t>
    </r>
  </si>
  <si>
    <t>Hmotnost dílce</t>
  </si>
  <si>
    <t>Výpočet hmotnosti dílce při optimálním rozložení na tabuli (včetně odpadu z  tabule)</t>
  </si>
  <si>
    <t>Velký formát 3000 x 1500 mm
Střední formát 2500 x 1250 mm
Malý formát 2000 x 1000 mm</t>
  </si>
  <si>
    <t>Hmotnost a rozměr tabule plechu</t>
  </si>
  <si>
    <t>X</t>
  </si>
  <si>
    <t>Kg / ks</t>
  </si>
  <si>
    <t>Kč / 15 min</t>
  </si>
  <si>
    <r>
      <t xml:space="preserve">Hodinová sazba TruLaser 3030 fiber - </t>
    </r>
    <r>
      <rPr>
        <b/>
        <sz val="12"/>
        <color theme="1"/>
        <rFont val="Calibri"/>
        <family val="2"/>
        <charset val="238"/>
        <scheme val="minor"/>
      </rPr>
      <t xml:space="preserve">2700 Kč / hod
</t>
    </r>
    <r>
      <rPr>
        <sz val="12"/>
        <color theme="1"/>
        <rFont val="Calibri"/>
        <family val="2"/>
        <charset val="238"/>
        <scheme val="minor"/>
      </rPr>
      <t xml:space="preserve">
Průměrná cena za 1 m řezu na laseru TruLaser 3030 v závislosti na:
- síla materiálu
- náročnost řezu
- dráha řezu
Cenové hladiny dosazeny empiricky na základě výstupů z výkazů
V případě poptávky na sériovou výrobu od 50 ks vždy postupovat na základě konkrétního pracovního výkazu</t>
    </r>
  </si>
  <si>
    <r>
      <t xml:space="preserve">Cena za 1 min rovnání na stroji 
Hodinová sazba rovnačky - </t>
    </r>
    <r>
      <rPr>
        <b/>
        <sz val="12"/>
        <color theme="1"/>
        <rFont val="Calibri"/>
        <family val="2"/>
        <charset val="238"/>
        <scheme val="minor"/>
      </rPr>
      <t>2500 Kč / hod</t>
    </r>
  </si>
  <si>
    <t>Kč / m²</t>
  </si>
  <si>
    <t>m²</t>
  </si>
  <si>
    <t>Práškové lakování</t>
  </si>
  <si>
    <t>Kusová výroba (do 20 ks) - plechy</t>
  </si>
  <si>
    <t>Sériová výroba (od 20 ks) - plechy</t>
  </si>
  <si>
    <t>Tloušťka stěny</t>
  </si>
  <si>
    <t>Rorměr</t>
  </si>
  <si>
    <t>Hmotnost kg/m</t>
  </si>
  <si>
    <t>10x10</t>
  </si>
  <si>
    <t>15x15</t>
  </si>
  <si>
    <t>20x20</t>
  </si>
  <si>
    <t>25x25</t>
  </si>
  <si>
    <t>30x30</t>
  </si>
  <si>
    <t>35x35</t>
  </si>
  <si>
    <t>40x40</t>
  </si>
  <si>
    <t>45x45</t>
  </si>
  <si>
    <t>50x50</t>
  </si>
  <si>
    <t>60x60</t>
  </si>
  <si>
    <t>70x70</t>
  </si>
  <si>
    <t>80x80</t>
  </si>
  <si>
    <t>90x90</t>
  </si>
  <si>
    <t>100x100</t>
  </si>
  <si>
    <t>110x110</t>
  </si>
  <si>
    <t>120x120</t>
  </si>
  <si>
    <t>125x125</t>
  </si>
  <si>
    <t>150x150</t>
  </si>
  <si>
    <t>175x175</t>
  </si>
  <si>
    <t>180x180</t>
  </si>
  <si>
    <t>200x200</t>
  </si>
  <si>
    <t>220x220</t>
  </si>
  <si>
    <t>15x12</t>
  </si>
  <si>
    <t>20x10</t>
  </si>
  <si>
    <t>20x15</t>
  </si>
  <si>
    <t>25x15</t>
  </si>
  <si>
    <t>30x15</t>
  </si>
  <si>
    <t>30x20</t>
  </si>
  <si>
    <t>35x15</t>
  </si>
  <si>
    <t>35x20</t>
  </si>
  <si>
    <t>35x25</t>
  </si>
  <si>
    <t>40x10</t>
  </si>
  <si>
    <t>40x20</t>
  </si>
  <si>
    <t>40x25</t>
  </si>
  <si>
    <t>40x30</t>
  </si>
  <si>
    <t>40x35</t>
  </si>
  <si>
    <t>45x25</t>
  </si>
  <si>
    <t>45x35</t>
  </si>
  <si>
    <t>50x20</t>
  </si>
  <si>
    <t>50x25</t>
  </si>
  <si>
    <t>50x30</t>
  </si>
  <si>
    <t>50x35</t>
  </si>
  <si>
    <t>50x40</t>
  </si>
  <si>
    <t>60x20</t>
  </si>
  <si>
    <t>60x30</t>
  </si>
  <si>
    <t>60x40</t>
  </si>
  <si>
    <t>65x30</t>
  </si>
  <si>
    <t>65x40</t>
  </si>
  <si>
    <t>70x30</t>
  </si>
  <si>
    <t>70x35</t>
  </si>
  <si>
    <t>70x40</t>
  </si>
  <si>
    <t>70x50</t>
  </si>
  <si>
    <t>70x60</t>
  </si>
  <si>
    <t>75x40</t>
  </si>
  <si>
    <t>80x30</t>
  </si>
  <si>
    <t>80x35</t>
  </si>
  <si>
    <t>80x40</t>
  </si>
  <si>
    <t>80x50</t>
  </si>
  <si>
    <t>80x60</t>
  </si>
  <si>
    <t>80x70</t>
  </si>
  <si>
    <t>90x30</t>
  </si>
  <si>
    <t>90x40</t>
  </si>
  <si>
    <t>90x50</t>
  </si>
  <si>
    <t>90x70</t>
  </si>
  <si>
    <t>100x30</t>
  </si>
  <si>
    <t>100x40</t>
  </si>
  <si>
    <t>100x50</t>
  </si>
  <si>
    <t>100x60</t>
  </si>
  <si>
    <t>100x80</t>
  </si>
  <si>
    <t>110x40</t>
  </si>
  <si>
    <t>110x50</t>
  </si>
  <si>
    <t>120x40</t>
  </si>
  <si>
    <t>120x60</t>
  </si>
  <si>
    <t>120x80</t>
  </si>
  <si>
    <t>120x85</t>
  </si>
  <si>
    <t>120x100</t>
  </si>
  <si>
    <t>125x30</t>
  </si>
  <si>
    <t>130x50</t>
  </si>
  <si>
    <t>140x60</t>
  </si>
  <si>
    <t>140x70</t>
  </si>
  <si>
    <t>140x80</t>
  </si>
  <si>
    <t>140x85</t>
  </si>
  <si>
    <t>145x60</t>
  </si>
  <si>
    <t>150x50</t>
  </si>
  <si>
    <t>150x100</t>
  </si>
  <si>
    <t>160x80</t>
  </si>
  <si>
    <t>160x90</t>
  </si>
  <si>
    <t>180x60</t>
  </si>
  <si>
    <t>180x80</t>
  </si>
  <si>
    <t>180x100</t>
  </si>
  <si>
    <t>200x100</t>
  </si>
  <si>
    <t>200x120</t>
  </si>
  <si>
    <t>200x150</t>
  </si>
  <si>
    <t>220x120</t>
  </si>
  <si>
    <t>220x140</t>
  </si>
  <si>
    <t>250x100</t>
  </si>
  <si>
    <t>250x150</t>
  </si>
  <si>
    <t>Maximální výška položky + technologický přídavek 5 mm k výšce</t>
  </si>
  <si>
    <t>Svařování švové</t>
  </si>
  <si>
    <t>Tloušťka plechu</t>
  </si>
  <si>
    <t>mm</t>
  </si>
  <si>
    <t>Leštění</t>
  </si>
  <si>
    <t>Kontrola</t>
  </si>
  <si>
    <t>Cena za 1 minutu montážních prací</t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</si>
  <si>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 xml:space="preserve">1.4301 </t>
    </r>
    <r>
      <rPr>
        <sz val="12"/>
        <color theme="1"/>
        <rFont val="Calibri"/>
        <family val="2"/>
        <charset val="238"/>
        <scheme val="minor"/>
      </rPr>
      <t>( X5CrNi 18-10 )</t>
    </r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</si>
  <si>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 xml:space="preserve">1.4404 </t>
    </r>
    <r>
      <rPr>
        <sz val="12"/>
        <color theme="1"/>
        <rFont val="Calibri"/>
        <family val="2"/>
        <charset val="238"/>
        <scheme val="minor"/>
      </rPr>
      <t>( X2CrNiMo 17-12-2 )</t>
    </r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</si>
  <si>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 xml:space="preserve">1.4462 </t>
    </r>
    <r>
      <rPr>
        <sz val="12"/>
        <color theme="1"/>
        <rFont val="Calibri"/>
        <family val="2"/>
        <charset val="238"/>
        <scheme val="minor"/>
      </rPr>
      <t>(X2CrNiMoN22-5-3)</t>
    </r>
  </si>
  <si>
    <t>Materiál (cena za kilogram)</t>
  </si>
  <si>
    <t>Výpočet rozměrů  a váhy dílce</t>
  </si>
  <si>
    <t>KALKULÁTOR NEREZOVÝCH A ŽELEZNÝCH PLECHOVÝCH DÍLCŮ</t>
  </si>
  <si>
    <t>Výpočet velikosti plochy dílce v m²</t>
  </si>
  <si>
    <t>Legenda barevného rozřazení políček a jejich významu</t>
  </si>
  <si>
    <t>Zde zadejte individuální hodnotu ceny pálení za 1 m dle skutečnosti</t>
  </si>
  <si>
    <t>Zadejte rozměry dílce v metrech čtverečních, tloušťku plechu a individuální hodnoty z hlediska výtěžnosti tabule</t>
  </si>
  <si>
    <t>Výpočet nákladové dílčí ceny za jednotlivý oddíl, hodnota dílčí ceny je stanovena bez marže</t>
  </si>
  <si>
    <t>Výpočet dílčí ceny za jednotlivý oddíl, hodnotu dílčí ceny lze stanovit s volitelnou marží</t>
  </si>
  <si>
    <t>Hodnota kompletní ceny za všechny oddíly s marží (jedná se o součet všech dílčích - červených položek s marží)</t>
  </si>
  <si>
    <t>Hodnota kompletní nákladové ceny za všechny oddíly (jedná se o součet všech dílčích - žlutých položek)</t>
  </si>
  <si>
    <t>Zde je zadána volitelná hodnota procenta marže (při změně zadat pouze číslo - bez znaku %)</t>
  </si>
  <si>
    <t>Označení dalšího oddílu kalkulátoru - rozdělení do šesti jednotlivých oddílů s nastavitelnou marží pro každý oddíl</t>
  </si>
  <si>
    <t>Celkový počet kusů</t>
  </si>
  <si>
    <t>ks</t>
  </si>
  <si>
    <t>Zde zadat celkový počet kusů jednoho typu výrobku</t>
  </si>
  <si>
    <t>DÍLENSKÁ PRÁCE + SPOJOVACÍ MATERIÁL</t>
  </si>
  <si>
    <t>Cena za očištění a připravení 1 m² plochy na lakování</t>
  </si>
  <si>
    <t>Cena za 1 m² tryskané plochy (tryskání okují, rzi a nečistot)</t>
  </si>
  <si>
    <t>Broušení - OCEL</t>
  </si>
  <si>
    <t>Broušení - NEREZ</t>
  </si>
  <si>
    <t>Cena za 1 cm brusu na nerezových dílech</t>
  </si>
  <si>
    <t>Cena za 1 cm brusu na ocelových dílech</t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</si>
  <si>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>1.4016</t>
    </r>
  </si>
  <si>
    <r>
      <t xml:space="preserve">Přídavek na založení tabule (každá první + čistý čas pálení tabule nižší než 6 minut) - </t>
    </r>
    <r>
      <rPr>
        <b/>
        <sz val="12"/>
        <color theme="1"/>
        <rFont val="Calibri"/>
        <family val="2"/>
        <charset val="238"/>
        <scheme val="minor"/>
      </rPr>
      <t>100 Kč</t>
    </r>
  </si>
  <si>
    <t>Kč / 1 m / (pro 6 - 10 mm)</t>
  </si>
  <si>
    <t>Kč / 1 m / (pro 3 - 6 mm)</t>
  </si>
  <si>
    <t>Kč / 1 m / (pro 4 - 8 mm)</t>
  </si>
  <si>
    <t>Spojovací materiál</t>
  </si>
  <si>
    <t>Cena za sadu šroub + matice + podložka (do M3)</t>
  </si>
  <si>
    <t>Cena za sadu šroub + matice + podložka (od M4 - M6)</t>
  </si>
  <si>
    <t>Cena za sadu šroub + matice + podložka (od M8 - M12)</t>
  </si>
  <si>
    <t xml:space="preserve">Cena za leštění plochy </t>
  </si>
  <si>
    <t>Paleta</t>
  </si>
  <si>
    <t>Kč / ks</t>
  </si>
  <si>
    <t>Cena za 1 metr Tubexu</t>
  </si>
  <si>
    <t>1200x800 mm EUR</t>
  </si>
  <si>
    <t>Broušení - čištění opalů</t>
  </si>
  <si>
    <t>Cena za 1 cm začištění opalů na nerezových dílech</t>
  </si>
  <si>
    <t>Vrtání</t>
  </si>
  <si>
    <t>Cena za 1 minutu práce na vrtačce</t>
  </si>
  <si>
    <r>
      <t xml:space="preserve">Cena za 1 kg materiálu </t>
    </r>
    <r>
      <rPr>
        <b/>
        <sz val="12"/>
        <color theme="1"/>
        <rFont val="Calibri"/>
        <family val="2"/>
        <charset val="238"/>
        <scheme val="minor"/>
      </rPr>
      <t>EN AW-5754 H111</t>
    </r>
  </si>
  <si>
    <t>CELKOVÝ DÍLENSKÝ ČAS (min)</t>
  </si>
  <si>
    <t>KOMPLETNÍ CENA ZA DÍLEC BEZ MARŽE (Kč)</t>
  </si>
  <si>
    <t>Součet všech dílčích dílenských činností (vypočtený čas na zpracování jednoho dílce)</t>
  </si>
  <si>
    <t>Balotinování</t>
  </si>
  <si>
    <t>Cena za 1 m² balotinované plochy</t>
  </si>
  <si>
    <t>KOMPLETNÍ CENA ZA DÍLEC S INDIVIDUÁLNĚ NASTAVITELNOU MARŽÍ (Kč)</t>
  </si>
  <si>
    <t>KOMPLETNÍ CENA ZA DÍLEC S RÁMCOVOU MARŽÍ (Kč)</t>
  </si>
  <si>
    <t>Frézování drážky</t>
  </si>
  <si>
    <t>Cena za 1 metr frézování drážky</t>
  </si>
  <si>
    <t xml:space="preserve">Vždy počítat s přípravným časem na založení nástroje ve výši 15 min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</si>
</sst>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2" fontId="3" fillId="5" borderId="2" xfId="0" applyNumberFormat="1" applyFont="1" applyFill="1" applyBorder="1"/>
    <xf numFmtId="2" fontId="3" fillId="4" borderId="2" xfId="0" applyNumberFormat="1" applyFont="1" applyFill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Border="1"/>
    <xf numFmtId="10" fontId="4" fillId="7" borderId="2" xfId="0" applyNumberFormat="1" applyFont="1" applyFill="1" applyBorder="1" applyAlignment="1"/>
    <xf numFmtId="10" fontId="4" fillId="7" borderId="2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/>
    </xf>
    <xf numFmtId="2" fontId="5" fillId="6" borderId="2" xfId="0" applyNumberFormat="1" applyFont="1" applyFill="1" applyBorder="1"/>
    <xf numFmtId="0" fontId="2" fillId="2" borderId="23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6" xfId="0" applyFont="1" applyFill="1" applyBorder="1"/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2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2" fontId="4" fillId="0" borderId="0" xfId="0" applyNumberFormat="1" applyFont="1" applyBorder="1" applyAlignment="1">
      <alignment horizontal="center" vertical="center"/>
    </xf>
    <xf numFmtId="2" fontId="3" fillId="0" borderId="22" xfId="0" applyNumberFormat="1" applyFont="1" applyFill="1" applyBorder="1" applyAlignment="1">
      <alignment vertical="center"/>
    </xf>
    <xf numFmtId="0" fontId="0" fillId="0" borderId="0" xfId="0" applyFill="1" applyBorder="1"/>
    <xf numFmtId="2" fontId="0" fillId="0" borderId="22" xfId="0" applyNumberForma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2" fontId="4" fillId="10" borderId="8" xfId="0" applyNumberFormat="1" applyFont="1" applyFill="1" applyBorder="1"/>
    <xf numFmtId="2" fontId="4" fillId="9" borderId="8" xfId="0" applyNumberFormat="1" applyFont="1" applyFill="1" applyBorder="1" applyAlignment="1">
      <alignment vertical="center"/>
    </xf>
    <xf numFmtId="0" fontId="0" fillId="10" borderId="9" xfId="0" applyFill="1" applyBorder="1"/>
    <xf numFmtId="0" fontId="0" fillId="9" borderId="9" xfId="0" applyFill="1" applyBorder="1"/>
    <xf numFmtId="0" fontId="0" fillId="2" borderId="9" xfId="0" applyFill="1" applyBorder="1"/>
    <xf numFmtId="0" fontId="0" fillId="5" borderId="9" xfId="0" applyFill="1" applyBorder="1"/>
    <xf numFmtId="0" fontId="0" fillId="4" borderId="9" xfId="0" applyFill="1" applyBorder="1"/>
    <xf numFmtId="0" fontId="0" fillId="0" borderId="10" xfId="0" applyBorder="1" applyAlignment="1">
      <alignment wrapText="1"/>
    </xf>
    <xf numFmtId="0" fontId="4" fillId="0" borderId="0" xfId="0" applyFont="1" applyBorder="1" applyAlignment="1">
      <alignment horizontal="right" vertical="center"/>
    </xf>
    <xf numFmtId="10" fontId="4" fillId="7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2" fontId="9" fillId="11" borderId="2" xfId="0" applyNumberFormat="1" applyFont="1" applyFill="1" applyBorder="1"/>
    <xf numFmtId="0" fontId="0" fillId="8" borderId="39" xfId="0" applyFill="1" applyBorder="1"/>
    <xf numFmtId="0" fontId="0" fillId="0" borderId="40" xfId="0" applyBorder="1" applyAlignment="1">
      <alignment wrapText="1"/>
    </xf>
    <xf numFmtId="0" fontId="0" fillId="7" borderId="35" xfId="0" applyFill="1" applyBorder="1"/>
    <xf numFmtId="0" fontId="0" fillId="0" borderId="37" xfId="0" applyBorder="1" applyAlignment="1">
      <alignment wrapText="1"/>
    </xf>
    <xf numFmtId="0" fontId="0" fillId="6" borderId="9" xfId="0" applyFill="1" applyBorder="1"/>
    <xf numFmtId="0" fontId="0" fillId="11" borderId="11" xfId="0" applyFill="1" applyBorder="1"/>
    <xf numFmtId="0" fontId="0" fillId="0" borderId="13" xfId="0" applyFill="1" applyBorder="1" applyAlignment="1">
      <alignment wrapText="1"/>
    </xf>
    <xf numFmtId="0" fontId="0" fillId="0" borderId="0" xfId="0" applyBorder="1" applyAlignment="1">
      <alignment horizontal="center"/>
    </xf>
    <xf numFmtId="10" fontId="0" fillId="0" borderId="0" xfId="0" applyNumberFormat="1"/>
    <xf numFmtId="2" fontId="11" fillId="8" borderId="2" xfId="0" applyNumberFormat="1" applyFont="1" applyFill="1" applyBorder="1" applyAlignment="1">
      <alignment horizontal="right"/>
    </xf>
    <xf numFmtId="0" fontId="10" fillId="12" borderId="2" xfId="0" applyFont="1" applyFill="1" applyBorder="1" applyAlignment="1">
      <alignment horizontal="center"/>
    </xf>
    <xf numFmtId="10" fontId="12" fillId="13" borderId="2" xfId="0" applyNumberFormat="1" applyFont="1" applyFill="1" applyBorder="1" applyAlignment="1">
      <alignment horizontal="center"/>
    </xf>
    <xf numFmtId="0" fontId="1" fillId="0" borderId="21" xfId="0" applyFont="1" applyBorder="1" applyAlignment="1"/>
    <xf numFmtId="2" fontId="1" fillId="0" borderId="22" xfId="0" applyNumberFormat="1" applyFont="1" applyBorder="1" applyAlignment="1"/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" fillId="0" borderId="3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topLeftCell="A109" zoomScale="115" zoomScaleNormal="115" workbookViewId="0">
      <selection activeCell="A115" sqref="A115:F117"/>
    </sheetView>
  </sheetViews>
  <sheetFormatPr defaultRowHeight="15"/>
  <cols>
    <col min="1" max="1" width="23.42578125" customWidth="1"/>
    <col min="2" max="2" width="54.85546875" customWidth="1"/>
    <col min="3" max="3" width="9.28515625" customWidth="1"/>
    <col min="4" max="4" width="17.28515625" customWidth="1"/>
    <col min="5" max="5" width="19.85546875" bestFit="1" customWidth="1"/>
    <col min="6" max="6" width="21.28515625" customWidth="1"/>
  </cols>
  <sheetData>
    <row r="1" spans="1:6" ht="36.75" thickBot="1">
      <c r="A1" s="109" t="s">
        <v>216</v>
      </c>
      <c r="B1" s="110"/>
      <c r="C1" s="110"/>
      <c r="D1" s="110"/>
      <c r="E1" s="110"/>
      <c r="F1" s="111"/>
    </row>
    <row r="2" spans="1:6" ht="21">
      <c r="A2" s="119" t="s">
        <v>63</v>
      </c>
      <c r="B2" s="120"/>
      <c r="C2" s="120"/>
      <c r="D2" s="120"/>
      <c r="E2" s="120"/>
      <c r="F2" s="121"/>
    </row>
    <row r="3" spans="1:6" ht="21">
      <c r="A3" s="23" t="s">
        <v>0</v>
      </c>
      <c r="B3" s="24" t="s">
        <v>2</v>
      </c>
      <c r="C3" s="132" t="s">
        <v>1</v>
      </c>
      <c r="D3" s="132"/>
      <c r="E3" s="25" t="s">
        <v>17</v>
      </c>
      <c r="F3" s="26" t="s">
        <v>3</v>
      </c>
    </row>
    <row r="4" spans="1:6" ht="15.75" customHeight="1">
      <c r="A4" s="148" t="s">
        <v>214</v>
      </c>
      <c r="B4" s="7" t="s">
        <v>80</v>
      </c>
      <c r="C4" s="4">
        <v>5</v>
      </c>
      <c r="D4" s="6" t="s">
        <v>16</v>
      </c>
      <c r="E4" s="8">
        <f>(C20*8)*C19</f>
        <v>0</v>
      </c>
      <c r="F4" s="33">
        <f>((E4*C13)+E4)*C4</f>
        <v>0</v>
      </c>
    </row>
    <row r="5" spans="1:6" ht="15.75">
      <c r="A5" s="96"/>
      <c r="B5" s="7" t="s">
        <v>81</v>
      </c>
      <c r="C5" s="4">
        <v>5</v>
      </c>
      <c r="D5" s="6" t="s">
        <v>16</v>
      </c>
      <c r="E5" s="8">
        <f>(C20*8)*C19</f>
        <v>0</v>
      </c>
      <c r="F5" s="33">
        <f>((E5*C13)+E5)*C5</f>
        <v>0</v>
      </c>
    </row>
    <row r="6" spans="1:6" ht="15.75">
      <c r="A6" s="96"/>
      <c r="B6" s="7" t="s">
        <v>82</v>
      </c>
      <c r="C6" s="4">
        <v>5</v>
      </c>
      <c r="D6" s="6" t="s">
        <v>16</v>
      </c>
      <c r="E6" s="8">
        <f>(C20*8)*C19</f>
        <v>0</v>
      </c>
      <c r="F6" s="33">
        <f>((E6*C13)+E6)*C6</f>
        <v>0</v>
      </c>
    </row>
    <row r="7" spans="1:6" ht="15.75">
      <c r="A7" s="96"/>
      <c r="B7" s="32" t="s">
        <v>211</v>
      </c>
      <c r="C7" s="4">
        <v>5</v>
      </c>
      <c r="D7" s="6" t="s">
        <v>16</v>
      </c>
      <c r="E7" s="8">
        <f>(C20*8)*C19</f>
        <v>0</v>
      </c>
      <c r="F7" s="33">
        <f>((E7*C13)+E7)*C7</f>
        <v>0</v>
      </c>
    </row>
    <row r="8" spans="1:6" ht="15.75">
      <c r="A8" s="96"/>
      <c r="B8" s="32" t="s">
        <v>212</v>
      </c>
      <c r="C8" s="4">
        <v>5</v>
      </c>
      <c r="D8" s="6" t="s">
        <v>16</v>
      </c>
      <c r="E8" s="8">
        <f>(C20*8)*C19</f>
        <v>0</v>
      </c>
      <c r="F8" s="33">
        <f>((E8*C13)+E8)*C8</f>
        <v>0</v>
      </c>
    </row>
    <row r="9" spans="1:6" ht="15.75">
      <c r="A9" s="96"/>
      <c r="B9" s="32" t="s">
        <v>237</v>
      </c>
      <c r="C9" s="4">
        <v>5</v>
      </c>
      <c r="D9" s="6" t="s">
        <v>16</v>
      </c>
      <c r="E9" s="8">
        <f>(C20*8)*C19</f>
        <v>0</v>
      </c>
      <c r="F9" s="33">
        <f>((E9*C13)+E9)*C9</f>
        <v>0</v>
      </c>
    </row>
    <row r="10" spans="1:6" ht="15.75">
      <c r="A10" s="96"/>
      <c r="B10" s="32" t="s">
        <v>213</v>
      </c>
      <c r="C10" s="4">
        <v>5</v>
      </c>
      <c r="D10" s="6" t="s">
        <v>16</v>
      </c>
      <c r="E10" s="8">
        <f>(C20*8)*C19</f>
        <v>0</v>
      </c>
      <c r="F10" s="33">
        <f>((E10*C13)+E10)*C10</f>
        <v>0</v>
      </c>
    </row>
    <row r="11" spans="1:6" ht="15.75">
      <c r="A11" s="96"/>
      <c r="B11" s="32" t="s">
        <v>255</v>
      </c>
      <c r="C11" s="4">
        <v>5</v>
      </c>
      <c r="D11" s="6" t="s">
        <v>16</v>
      </c>
      <c r="E11" s="8">
        <f>(C20*2.7)*C19</f>
        <v>0</v>
      </c>
      <c r="F11" s="33">
        <f>((E11*C13)+E11)*C11</f>
        <v>0</v>
      </c>
    </row>
    <row r="12" spans="1:6" ht="16.5" thickBot="1">
      <c r="A12" s="90"/>
      <c r="B12" s="91"/>
      <c r="C12" s="91"/>
      <c r="D12" s="91"/>
      <c r="E12" s="91"/>
      <c r="F12" s="92"/>
    </row>
    <row r="13" spans="1:6" ht="16.5" thickBot="1">
      <c r="A13" s="12" t="s">
        <v>22</v>
      </c>
      <c r="B13" s="7" t="s">
        <v>23</v>
      </c>
      <c r="C13" s="10">
        <v>0.02</v>
      </c>
      <c r="D13" s="97"/>
      <c r="E13" s="98"/>
      <c r="F13" s="99"/>
    </row>
    <row r="14" spans="1:6" ht="15.75">
      <c r="A14" s="90"/>
      <c r="B14" s="91"/>
      <c r="C14" s="91"/>
      <c r="D14" s="91"/>
      <c r="E14" s="91"/>
      <c r="F14" s="92"/>
    </row>
    <row r="15" spans="1:6" ht="15.75">
      <c r="A15" s="56" t="s">
        <v>227</v>
      </c>
      <c r="B15" s="7" t="s">
        <v>229</v>
      </c>
      <c r="C15" s="57"/>
      <c r="D15" s="6" t="s">
        <v>228</v>
      </c>
      <c r="E15" s="8"/>
      <c r="F15" s="33"/>
    </row>
    <row r="16" spans="1:6" ht="15.75">
      <c r="A16" s="90"/>
      <c r="B16" s="91"/>
      <c r="C16" s="91"/>
      <c r="D16" s="91"/>
      <c r="E16" s="91"/>
      <c r="F16" s="92"/>
    </row>
    <row r="17" spans="1:6" ht="31.5">
      <c r="A17" s="90" t="s">
        <v>215</v>
      </c>
      <c r="B17" s="11" t="s">
        <v>49</v>
      </c>
      <c r="C17" s="57"/>
      <c r="D17" s="6" t="s">
        <v>53</v>
      </c>
      <c r="E17" s="8"/>
      <c r="F17" s="33"/>
    </row>
    <row r="18" spans="1:6" ht="31.5">
      <c r="A18" s="90"/>
      <c r="B18" s="11" t="s">
        <v>204</v>
      </c>
      <c r="C18" s="57"/>
      <c r="D18" s="6" t="s">
        <v>53</v>
      </c>
      <c r="E18" s="8"/>
      <c r="F18" s="33"/>
    </row>
    <row r="19" spans="1:6" ht="15.75">
      <c r="A19" s="90"/>
      <c r="B19" s="11" t="s">
        <v>217</v>
      </c>
      <c r="C19" s="4">
        <f>C17*C18</f>
        <v>0</v>
      </c>
      <c r="D19" s="6" t="s">
        <v>88</v>
      </c>
      <c r="E19" s="8"/>
      <c r="F19" s="33"/>
    </row>
    <row r="20" spans="1:6" ht="15.75">
      <c r="A20" s="90"/>
      <c r="B20" s="11" t="s">
        <v>206</v>
      </c>
      <c r="C20" s="57"/>
      <c r="D20" s="6" t="s">
        <v>207</v>
      </c>
      <c r="E20" s="8"/>
      <c r="F20" s="33"/>
    </row>
    <row r="21" spans="1:6" ht="16.5" thickBot="1">
      <c r="A21" s="93"/>
      <c r="B21" s="94"/>
      <c r="C21" s="94"/>
      <c r="D21" s="94"/>
      <c r="E21" s="94"/>
      <c r="F21" s="95"/>
    </row>
    <row r="22" spans="1:6" ht="46.5" customHeight="1" thickBot="1">
      <c r="A22" s="29" t="s">
        <v>93</v>
      </c>
      <c r="B22" s="34" t="s">
        <v>89</v>
      </c>
      <c r="C22" s="35" t="s">
        <v>94</v>
      </c>
      <c r="D22" s="145" t="s">
        <v>92</v>
      </c>
      <c r="E22" s="146"/>
      <c r="F22" s="33"/>
    </row>
    <row r="23" spans="1:6" ht="15.75" customHeight="1">
      <c r="A23" s="90"/>
      <c r="B23" s="91"/>
      <c r="C23" s="91"/>
      <c r="D23" s="91"/>
      <c r="E23" s="91"/>
      <c r="F23" s="92"/>
    </row>
    <row r="24" spans="1:6" ht="15.75">
      <c r="A24" s="27" t="s">
        <v>41</v>
      </c>
      <c r="B24" s="7" t="s">
        <v>42</v>
      </c>
      <c r="C24" s="57">
        <v>100</v>
      </c>
      <c r="D24" s="6" t="s">
        <v>43</v>
      </c>
      <c r="E24" s="8"/>
      <c r="F24" s="33"/>
    </row>
    <row r="25" spans="1:6" ht="31.5">
      <c r="A25" s="28" t="s">
        <v>90</v>
      </c>
      <c r="B25" s="11" t="s">
        <v>91</v>
      </c>
      <c r="C25" s="57"/>
      <c r="D25" s="6" t="s">
        <v>95</v>
      </c>
      <c r="E25" s="8"/>
      <c r="F25" s="33"/>
    </row>
    <row r="26" spans="1:6" ht="7.5" customHeight="1">
      <c r="A26" s="93"/>
      <c r="B26" s="94"/>
      <c r="C26" s="94"/>
      <c r="D26" s="94"/>
      <c r="E26" s="94"/>
      <c r="F26" s="95"/>
    </row>
    <row r="27" spans="1:6" ht="8.25" customHeight="1">
      <c r="A27" s="93"/>
      <c r="B27" s="94"/>
      <c r="C27" s="94"/>
      <c r="D27" s="94"/>
      <c r="E27" s="94"/>
      <c r="F27" s="95"/>
    </row>
    <row r="28" spans="1:6" ht="8.25" customHeight="1" thickBot="1">
      <c r="A28" s="93"/>
      <c r="B28" s="94"/>
      <c r="C28" s="94"/>
      <c r="D28" s="94"/>
      <c r="E28" s="94"/>
      <c r="F28" s="95"/>
    </row>
    <row r="29" spans="1:6" ht="21" customHeight="1" thickBot="1">
      <c r="A29" s="114" t="s">
        <v>33</v>
      </c>
      <c r="B29" s="115"/>
      <c r="C29" s="115"/>
      <c r="D29" s="115"/>
      <c r="E29" s="131"/>
      <c r="F29" s="2">
        <f>SUM(F4:F25)</f>
        <v>0</v>
      </c>
    </row>
    <row r="30" spans="1:6" ht="21" customHeight="1" thickBot="1">
      <c r="A30" s="114" t="s">
        <v>71</v>
      </c>
      <c r="B30" s="115"/>
      <c r="C30" s="9">
        <v>0.02</v>
      </c>
      <c r="D30" s="147"/>
      <c r="E30" s="131"/>
      <c r="F30" s="3">
        <f>(F29*C30)+F29</f>
        <v>0</v>
      </c>
    </row>
    <row r="31" spans="1:6" ht="15.75" customHeight="1">
      <c r="A31" s="122"/>
      <c r="B31" s="123"/>
      <c r="C31" s="123"/>
      <c r="D31" s="123"/>
      <c r="E31" s="123"/>
      <c r="F31" s="124"/>
    </row>
    <row r="32" spans="1:6" ht="21">
      <c r="A32" s="125" t="s">
        <v>59</v>
      </c>
      <c r="B32" s="126"/>
      <c r="C32" s="126"/>
      <c r="D32" s="126"/>
      <c r="E32" s="126"/>
      <c r="F32" s="127"/>
    </row>
    <row r="33" spans="1:6" ht="21">
      <c r="A33" s="23" t="s">
        <v>0</v>
      </c>
      <c r="B33" s="24" t="s">
        <v>2</v>
      </c>
      <c r="C33" s="132" t="s">
        <v>1</v>
      </c>
      <c r="D33" s="132"/>
      <c r="E33" s="25" t="s">
        <v>17</v>
      </c>
      <c r="F33" s="26" t="s">
        <v>3</v>
      </c>
    </row>
    <row r="34" spans="1:6" ht="47.25">
      <c r="A34" s="112" t="s">
        <v>4</v>
      </c>
      <c r="B34" s="113" t="s">
        <v>97</v>
      </c>
      <c r="C34" s="58"/>
      <c r="D34" s="11" t="s">
        <v>83</v>
      </c>
      <c r="E34" s="67"/>
      <c r="F34" s="33">
        <f>((E34*C42)+E34)*C34</f>
        <v>0</v>
      </c>
    </row>
    <row r="35" spans="1:6" ht="31.5">
      <c r="A35" s="112"/>
      <c r="B35" s="113"/>
      <c r="C35" s="30">
        <v>5</v>
      </c>
      <c r="D35" s="11" t="s">
        <v>84</v>
      </c>
      <c r="E35" s="67"/>
      <c r="F35" s="33">
        <f>((E35*C42)+E35)*C35</f>
        <v>0</v>
      </c>
    </row>
    <row r="36" spans="1:6" ht="31.5">
      <c r="A36" s="112"/>
      <c r="B36" s="113"/>
      <c r="C36" s="30">
        <v>5</v>
      </c>
      <c r="D36" s="11" t="s">
        <v>85</v>
      </c>
      <c r="E36" s="67"/>
      <c r="F36" s="33">
        <f>((E36*C42)+E36)*C36</f>
        <v>0</v>
      </c>
    </row>
    <row r="37" spans="1:6" ht="31.5">
      <c r="A37" s="112"/>
      <c r="B37" s="113"/>
      <c r="C37" s="30">
        <v>5</v>
      </c>
      <c r="D37" s="11" t="s">
        <v>86</v>
      </c>
      <c r="E37" s="67"/>
      <c r="F37" s="33">
        <f>((E37*C42)+E37)*C37</f>
        <v>0</v>
      </c>
    </row>
    <row r="38" spans="1:6" ht="31.5">
      <c r="A38" s="112"/>
      <c r="B38" s="113"/>
      <c r="C38" s="30">
        <v>5</v>
      </c>
      <c r="D38" s="11" t="s">
        <v>240</v>
      </c>
      <c r="E38" s="67"/>
      <c r="F38" s="33">
        <f>((E38*C42)+E38)*C38</f>
        <v>0</v>
      </c>
    </row>
    <row r="39" spans="1:6" ht="31.5">
      <c r="A39" s="112"/>
      <c r="B39" s="113"/>
      <c r="C39" s="30">
        <v>5</v>
      </c>
      <c r="D39" s="11" t="s">
        <v>241</v>
      </c>
      <c r="E39" s="67"/>
      <c r="F39" s="33">
        <f>((E39*C42)+E39)*C39</f>
        <v>0</v>
      </c>
    </row>
    <row r="40" spans="1:6" ht="31.5">
      <c r="A40" s="112"/>
      <c r="B40" s="113"/>
      <c r="C40" s="30">
        <v>5</v>
      </c>
      <c r="D40" s="11" t="s">
        <v>239</v>
      </c>
      <c r="E40" s="67"/>
      <c r="F40" s="33">
        <f>((E40*C42)+E40)*C40</f>
        <v>0</v>
      </c>
    </row>
    <row r="41" spans="1:6" ht="32.25" thickBot="1">
      <c r="A41" s="112"/>
      <c r="B41" s="113"/>
      <c r="C41" s="30">
        <v>5</v>
      </c>
      <c r="D41" s="11" t="s">
        <v>87</v>
      </c>
      <c r="E41" s="67"/>
      <c r="F41" s="33">
        <f>((E41*C42)+E41)*C41</f>
        <v>0</v>
      </c>
    </row>
    <row r="42" spans="1:6" ht="22.5" customHeight="1" thickBot="1">
      <c r="A42" s="112"/>
      <c r="B42" s="14" t="s">
        <v>44</v>
      </c>
      <c r="C42" s="66">
        <v>0.05</v>
      </c>
      <c r="D42" s="97"/>
      <c r="E42" s="98"/>
      <c r="F42" s="99"/>
    </row>
    <row r="43" spans="1:6" ht="33.75" customHeight="1">
      <c r="A43" s="112"/>
      <c r="B43" s="11" t="s">
        <v>238</v>
      </c>
      <c r="C43" s="31">
        <v>5</v>
      </c>
      <c r="D43" s="32" t="s">
        <v>32</v>
      </c>
      <c r="E43" s="70">
        <f>C24</f>
        <v>100</v>
      </c>
      <c r="F43" s="33">
        <f>C43/E43</f>
        <v>0.05</v>
      </c>
    </row>
    <row r="44" spans="1:6" ht="15.75" customHeight="1">
      <c r="A44" s="13" t="s">
        <v>37</v>
      </c>
      <c r="B44" s="11" t="s">
        <v>79</v>
      </c>
      <c r="C44" s="31">
        <v>5</v>
      </c>
      <c r="D44" s="6" t="s">
        <v>27</v>
      </c>
      <c r="E44" s="65"/>
      <c r="F44" s="33">
        <f>C44*E44</f>
        <v>0</v>
      </c>
    </row>
    <row r="45" spans="1:6" ht="15.75" customHeight="1">
      <c r="A45" s="13" t="s">
        <v>57</v>
      </c>
      <c r="B45" s="11" t="s">
        <v>51</v>
      </c>
      <c r="C45" s="31">
        <v>5</v>
      </c>
      <c r="D45" s="6" t="s">
        <v>27</v>
      </c>
      <c r="E45" s="65"/>
      <c r="F45" s="33">
        <f>C45*E45</f>
        <v>0</v>
      </c>
    </row>
    <row r="46" spans="1:6" ht="31.5" customHeight="1">
      <c r="A46" s="13" t="s">
        <v>58</v>
      </c>
      <c r="B46" s="11" t="s">
        <v>98</v>
      </c>
      <c r="C46" s="31">
        <v>5</v>
      </c>
      <c r="D46" s="6" t="s">
        <v>27</v>
      </c>
      <c r="E46" s="65"/>
      <c r="F46" s="33">
        <f>C46*E46</f>
        <v>0</v>
      </c>
    </row>
    <row r="47" spans="1:6" ht="8.25" customHeight="1">
      <c r="A47" s="93"/>
      <c r="B47" s="94"/>
      <c r="C47" s="94"/>
      <c r="D47" s="94"/>
      <c r="E47" s="94"/>
      <c r="F47" s="95"/>
    </row>
    <row r="48" spans="1:6" ht="8.25" customHeight="1">
      <c r="A48" s="93"/>
      <c r="B48" s="94"/>
      <c r="C48" s="94"/>
      <c r="D48" s="94"/>
      <c r="E48" s="94"/>
      <c r="F48" s="95"/>
    </row>
    <row r="49" spans="1:6" ht="8.25" customHeight="1">
      <c r="A49" s="93"/>
      <c r="B49" s="94"/>
      <c r="C49" s="94"/>
      <c r="D49" s="94"/>
      <c r="E49" s="94"/>
      <c r="F49" s="95"/>
    </row>
    <row r="50" spans="1:6" ht="8.25" customHeight="1" thickBot="1">
      <c r="A50" s="93"/>
      <c r="B50" s="94"/>
      <c r="C50" s="94"/>
      <c r="D50" s="94"/>
      <c r="E50" s="94"/>
      <c r="F50" s="95"/>
    </row>
    <row r="51" spans="1:6" ht="21.75" customHeight="1" thickBot="1">
      <c r="A51" s="133" t="s">
        <v>69</v>
      </c>
      <c r="B51" s="134"/>
      <c r="C51" s="135"/>
      <c r="D51" s="135"/>
      <c r="E51" s="136"/>
      <c r="F51" s="2">
        <f>SUM(F34:F46)</f>
        <v>0.05</v>
      </c>
    </row>
    <row r="52" spans="1:6" ht="21.75" customHeight="1" thickBot="1">
      <c r="A52" s="133" t="s">
        <v>70</v>
      </c>
      <c r="B52" s="134"/>
      <c r="C52" s="10">
        <v>0.05</v>
      </c>
      <c r="D52" s="97"/>
      <c r="E52" s="137"/>
      <c r="F52" s="3">
        <f>(F51*C52)+F51</f>
        <v>5.2500000000000005E-2</v>
      </c>
    </row>
    <row r="53" spans="1:6" ht="15.75" customHeight="1">
      <c r="A53" s="138"/>
      <c r="B53" s="139"/>
      <c r="C53" s="139"/>
      <c r="D53" s="139"/>
      <c r="E53" s="139"/>
      <c r="F53" s="140"/>
    </row>
    <row r="54" spans="1:6" ht="21" customHeight="1">
      <c r="A54" s="116" t="s">
        <v>60</v>
      </c>
      <c r="B54" s="117"/>
      <c r="C54" s="117"/>
      <c r="D54" s="117"/>
      <c r="E54" s="117"/>
      <c r="F54" s="118"/>
    </row>
    <row r="55" spans="1:6" ht="21">
      <c r="A55" s="23" t="s">
        <v>0</v>
      </c>
      <c r="B55" s="24" t="s">
        <v>2</v>
      </c>
      <c r="C55" s="132" t="s">
        <v>1</v>
      </c>
      <c r="D55" s="132"/>
      <c r="E55" s="25" t="s">
        <v>17</v>
      </c>
      <c r="F55" s="26" t="s">
        <v>3</v>
      </c>
    </row>
    <row r="56" spans="1:6" ht="52.5" customHeight="1">
      <c r="A56" s="12" t="s">
        <v>40</v>
      </c>
      <c r="B56" s="15" t="s">
        <v>265</v>
      </c>
      <c r="C56" s="31">
        <v>5</v>
      </c>
      <c r="D56" s="32" t="s">
        <v>96</v>
      </c>
      <c r="E56" s="65"/>
      <c r="F56" s="33">
        <f>(200/15)*E56</f>
        <v>0</v>
      </c>
    </row>
    <row r="57" spans="1:6" ht="31.5">
      <c r="A57" s="112" t="s">
        <v>5</v>
      </c>
      <c r="B57" s="11" t="s">
        <v>64</v>
      </c>
      <c r="C57" s="31">
        <v>5</v>
      </c>
      <c r="D57" s="32" t="s">
        <v>15</v>
      </c>
      <c r="E57" s="65"/>
      <c r="F57" s="33">
        <f t="shared" ref="F57:F84" si="0">C57*E57</f>
        <v>0</v>
      </c>
    </row>
    <row r="58" spans="1:6" ht="31.5">
      <c r="A58" s="112"/>
      <c r="B58" s="11" t="s">
        <v>65</v>
      </c>
      <c r="C58" s="31">
        <v>5</v>
      </c>
      <c r="D58" s="32" t="s">
        <v>15</v>
      </c>
      <c r="E58" s="65"/>
      <c r="F58" s="33">
        <f t="shared" si="0"/>
        <v>0</v>
      </c>
    </row>
    <row r="59" spans="1:6" ht="31.5">
      <c r="A59" s="112"/>
      <c r="B59" s="11" t="s">
        <v>66</v>
      </c>
      <c r="C59" s="31">
        <v>5</v>
      </c>
      <c r="D59" s="32" t="s">
        <v>15</v>
      </c>
      <c r="E59" s="65"/>
      <c r="F59" s="33">
        <f t="shared" si="0"/>
        <v>0</v>
      </c>
    </row>
    <row r="60" spans="1:6" ht="8.25" customHeight="1">
      <c r="A60" s="93"/>
      <c r="B60" s="94"/>
      <c r="C60" s="94"/>
      <c r="D60" s="94"/>
      <c r="E60" s="94"/>
      <c r="F60" s="95"/>
    </row>
    <row r="61" spans="1:6" ht="8.25" customHeight="1">
      <c r="A61" s="93"/>
      <c r="B61" s="94"/>
      <c r="C61" s="94"/>
      <c r="D61" s="94"/>
      <c r="E61" s="94"/>
      <c r="F61" s="95"/>
    </row>
    <row r="62" spans="1:6" ht="7.5" customHeight="1">
      <c r="A62" s="93"/>
      <c r="B62" s="94"/>
      <c r="C62" s="94"/>
      <c r="D62" s="94"/>
      <c r="E62" s="94"/>
      <c r="F62" s="95"/>
    </row>
    <row r="63" spans="1:6" ht="8.25" customHeight="1" thickBot="1">
      <c r="A63" s="93"/>
      <c r="B63" s="94"/>
      <c r="C63" s="94"/>
      <c r="D63" s="94"/>
      <c r="E63" s="94"/>
      <c r="F63" s="95"/>
    </row>
    <row r="64" spans="1:6" ht="21.75" customHeight="1" thickBot="1">
      <c r="A64" s="93" t="s">
        <v>72</v>
      </c>
      <c r="B64" s="94"/>
      <c r="C64" s="107"/>
      <c r="D64" s="107"/>
      <c r="E64" s="108"/>
      <c r="F64" s="2">
        <f>SUM(F56:F59)</f>
        <v>0</v>
      </c>
    </row>
    <row r="65" spans="1:6" ht="21.75" customHeight="1" thickBot="1">
      <c r="A65" s="93" t="s">
        <v>73</v>
      </c>
      <c r="B65" s="94"/>
      <c r="C65" s="10">
        <v>0.05</v>
      </c>
      <c r="D65" s="97"/>
      <c r="E65" s="137"/>
      <c r="F65" s="3">
        <f>(F64*C65)+F64</f>
        <v>0</v>
      </c>
    </row>
    <row r="66" spans="1:6" ht="15.75">
      <c r="A66" s="138"/>
      <c r="B66" s="139"/>
      <c r="C66" s="139"/>
      <c r="D66" s="139"/>
      <c r="E66" s="139"/>
      <c r="F66" s="140"/>
    </row>
    <row r="67" spans="1:6" ht="21">
      <c r="A67" s="116" t="s">
        <v>230</v>
      </c>
      <c r="B67" s="117"/>
      <c r="C67" s="117"/>
      <c r="D67" s="117"/>
      <c r="E67" s="117"/>
      <c r="F67" s="118"/>
    </row>
    <row r="68" spans="1:6" ht="21">
      <c r="A68" s="23" t="s">
        <v>0</v>
      </c>
      <c r="B68" s="24" t="s">
        <v>2</v>
      </c>
      <c r="C68" s="132" t="s">
        <v>1</v>
      </c>
      <c r="D68" s="132"/>
      <c r="E68" s="25" t="s">
        <v>17</v>
      </c>
      <c r="F68" s="26" t="s">
        <v>3</v>
      </c>
    </row>
    <row r="69" spans="1:6" ht="15.75">
      <c r="A69" s="112" t="s">
        <v>28</v>
      </c>
      <c r="B69" s="7" t="s">
        <v>35</v>
      </c>
      <c r="C69" s="4">
        <v>5</v>
      </c>
      <c r="D69" s="6" t="s">
        <v>31</v>
      </c>
      <c r="E69" s="65"/>
      <c r="F69" s="33">
        <f>C69*E69</f>
        <v>0</v>
      </c>
    </row>
    <row r="70" spans="1:6" ht="15.75">
      <c r="A70" s="112"/>
      <c r="B70" s="7" t="s">
        <v>36</v>
      </c>
      <c r="C70" s="4">
        <v>5</v>
      </c>
      <c r="D70" s="6" t="s">
        <v>31</v>
      </c>
      <c r="E70" s="65"/>
      <c r="F70" s="33">
        <f>C70*E70</f>
        <v>0</v>
      </c>
    </row>
    <row r="71" spans="1:6" ht="15.75">
      <c r="A71" s="54" t="s">
        <v>205</v>
      </c>
      <c r="B71" s="7" t="s">
        <v>18</v>
      </c>
      <c r="C71" s="4">
        <v>5</v>
      </c>
      <c r="D71" s="6" t="s">
        <v>30</v>
      </c>
      <c r="E71" s="65"/>
      <c r="F71" s="33">
        <f>C71*E71</f>
        <v>0</v>
      </c>
    </row>
    <row r="72" spans="1:6" ht="15.75">
      <c r="A72" s="16" t="s">
        <v>6</v>
      </c>
      <c r="B72" s="7" t="s">
        <v>18</v>
      </c>
      <c r="C72" s="4">
        <v>5</v>
      </c>
      <c r="D72" s="6" t="s">
        <v>30</v>
      </c>
      <c r="E72" s="65"/>
      <c r="F72" s="33">
        <f t="shared" si="0"/>
        <v>0</v>
      </c>
    </row>
    <row r="73" spans="1:6" ht="15.75">
      <c r="A73" s="16" t="s">
        <v>233</v>
      </c>
      <c r="B73" s="7" t="s">
        <v>236</v>
      </c>
      <c r="C73" s="4">
        <v>5</v>
      </c>
      <c r="D73" s="6" t="s">
        <v>29</v>
      </c>
      <c r="E73" s="65"/>
      <c r="F73" s="33">
        <f t="shared" si="0"/>
        <v>0</v>
      </c>
    </row>
    <row r="74" spans="1:6" ht="15.75">
      <c r="A74" s="16" t="s">
        <v>234</v>
      </c>
      <c r="B74" s="7" t="s">
        <v>235</v>
      </c>
      <c r="C74" s="4">
        <v>5</v>
      </c>
      <c r="D74" s="6" t="s">
        <v>29</v>
      </c>
      <c r="E74" s="65"/>
      <c r="F74" s="33">
        <f t="shared" si="0"/>
        <v>0</v>
      </c>
    </row>
    <row r="75" spans="1:6" ht="15.75">
      <c r="A75" s="16" t="s">
        <v>251</v>
      </c>
      <c r="B75" s="7" t="s">
        <v>252</v>
      </c>
      <c r="C75" s="4">
        <v>5</v>
      </c>
      <c r="D75" s="6" t="s">
        <v>29</v>
      </c>
      <c r="E75" s="65"/>
      <c r="F75" s="33">
        <f t="shared" si="0"/>
        <v>0</v>
      </c>
    </row>
    <row r="76" spans="1:6" ht="15.75">
      <c r="A76" s="16" t="s">
        <v>208</v>
      </c>
      <c r="B76" s="7" t="s">
        <v>246</v>
      </c>
      <c r="C76" s="4">
        <v>5</v>
      </c>
      <c r="D76" s="6"/>
      <c r="E76" s="65"/>
      <c r="F76" s="33"/>
    </row>
    <row r="77" spans="1:6" ht="15.75">
      <c r="A77" s="16" t="s">
        <v>253</v>
      </c>
      <c r="B77" s="7" t="s">
        <v>254</v>
      </c>
      <c r="C77" s="4">
        <v>5</v>
      </c>
      <c r="D77" s="6" t="s">
        <v>27</v>
      </c>
      <c r="E77" s="65"/>
      <c r="F77" s="33">
        <f>C77*E77</f>
        <v>0</v>
      </c>
    </row>
    <row r="78" spans="1:6" ht="15.75">
      <c r="A78" s="16" t="s">
        <v>7</v>
      </c>
      <c r="B78" s="7" t="s">
        <v>19</v>
      </c>
      <c r="C78" s="4">
        <v>5</v>
      </c>
      <c r="D78" s="6" t="s">
        <v>14</v>
      </c>
      <c r="E78" s="65"/>
      <c r="F78" s="33">
        <f t="shared" si="0"/>
        <v>0</v>
      </c>
    </row>
    <row r="79" spans="1:6" ht="15.75">
      <c r="A79" s="16" t="s">
        <v>8</v>
      </c>
      <c r="B79" s="7" t="s">
        <v>20</v>
      </c>
      <c r="C79" s="4">
        <v>5</v>
      </c>
      <c r="D79" s="6" t="s">
        <v>13</v>
      </c>
      <c r="E79" s="65"/>
      <c r="F79" s="33">
        <f t="shared" si="0"/>
        <v>0</v>
      </c>
    </row>
    <row r="80" spans="1:6" ht="15.75">
      <c r="A80" s="16" t="s">
        <v>9</v>
      </c>
      <c r="B80" s="7" t="s">
        <v>24</v>
      </c>
      <c r="C80" s="4">
        <v>5</v>
      </c>
      <c r="D80" s="6" t="s">
        <v>11</v>
      </c>
      <c r="E80" s="65"/>
      <c r="F80" s="33">
        <f t="shared" si="0"/>
        <v>0</v>
      </c>
    </row>
    <row r="81" spans="1:6" ht="15.75">
      <c r="A81" s="16" t="s">
        <v>10</v>
      </c>
      <c r="B81" s="7" t="s">
        <v>21</v>
      </c>
      <c r="C81" s="4">
        <v>5</v>
      </c>
      <c r="D81" s="6" t="s">
        <v>12</v>
      </c>
      <c r="E81" s="65"/>
      <c r="F81" s="33">
        <f t="shared" si="0"/>
        <v>0</v>
      </c>
    </row>
    <row r="82" spans="1:6" ht="15.75">
      <c r="A82" s="96" t="s">
        <v>242</v>
      </c>
      <c r="B82" s="7" t="s">
        <v>243</v>
      </c>
      <c r="C82" s="4">
        <v>5</v>
      </c>
      <c r="D82" s="6" t="s">
        <v>74</v>
      </c>
      <c r="E82" s="65"/>
      <c r="F82" s="33">
        <f t="shared" si="0"/>
        <v>0</v>
      </c>
    </row>
    <row r="83" spans="1:6" ht="15.75">
      <c r="A83" s="96"/>
      <c r="B83" s="7" t="s">
        <v>244</v>
      </c>
      <c r="C83" s="4">
        <v>5</v>
      </c>
      <c r="D83" s="6" t="s">
        <v>74</v>
      </c>
      <c r="E83" s="65"/>
      <c r="F83" s="33">
        <f t="shared" si="0"/>
        <v>0</v>
      </c>
    </row>
    <row r="84" spans="1:6" ht="15.75">
      <c r="A84" s="96"/>
      <c r="B84" s="7" t="s">
        <v>245</v>
      </c>
      <c r="C84" s="4">
        <v>5</v>
      </c>
      <c r="D84" s="6" t="s">
        <v>74</v>
      </c>
      <c r="E84" s="65"/>
      <c r="F84" s="33">
        <f t="shared" si="0"/>
        <v>0</v>
      </c>
    </row>
    <row r="85" spans="1:6" ht="15.75">
      <c r="A85" s="16" t="s">
        <v>26</v>
      </c>
      <c r="B85" s="7" t="s">
        <v>56</v>
      </c>
      <c r="C85" s="4">
        <v>5</v>
      </c>
      <c r="D85" s="6" t="s">
        <v>27</v>
      </c>
      <c r="E85" s="65"/>
      <c r="F85" s="33">
        <f>C85*E85</f>
        <v>0</v>
      </c>
    </row>
    <row r="86" spans="1:6" ht="15.75" customHeight="1">
      <c r="A86" s="84" t="s">
        <v>263</v>
      </c>
      <c r="B86" s="7" t="s">
        <v>264</v>
      </c>
      <c r="C86" s="4">
        <v>5</v>
      </c>
      <c r="D86" s="7" t="s">
        <v>27</v>
      </c>
      <c r="E86" s="7"/>
      <c r="F86" s="85">
        <f>C86*E86</f>
        <v>0</v>
      </c>
    </row>
    <row r="87" spans="1:6" ht="19.5" customHeight="1" thickBot="1">
      <c r="A87" s="100"/>
      <c r="B87" s="98"/>
      <c r="C87" s="98"/>
      <c r="D87" s="98"/>
      <c r="E87" s="98"/>
      <c r="F87" s="99"/>
    </row>
    <row r="88" spans="1:6" ht="21.75" customHeight="1" thickBot="1">
      <c r="A88" s="100" t="s">
        <v>75</v>
      </c>
      <c r="B88" s="98"/>
      <c r="C88" s="107"/>
      <c r="D88" s="107"/>
      <c r="E88" s="108"/>
      <c r="F88" s="2">
        <f>SUM(F69:F86)</f>
        <v>0</v>
      </c>
    </row>
    <row r="89" spans="1:6" ht="21.75" customHeight="1" thickBot="1">
      <c r="A89" s="100" t="s">
        <v>76</v>
      </c>
      <c r="B89" s="98"/>
      <c r="C89" s="10">
        <v>0.05</v>
      </c>
      <c r="D89" s="97"/>
      <c r="E89" s="137"/>
      <c r="F89" s="3">
        <f>(F88*C89)+F88</f>
        <v>0</v>
      </c>
    </row>
    <row r="90" spans="1:6" ht="15.75">
      <c r="A90" s="141"/>
      <c r="B90" s="142"/>
      <c r="C90" s="142"/>
      <c r="D90" s="142"/>
      <c r="E90" s="142"/>
      <c r="F90" s="143"/>
    </row>
    <row r="91" spans="1:6" ht="21">
      <c r="A91" s="125" t="s">
        <v>61</v>
      </c>
      <c r="B91" s="126"/>
      <c r="C91" s="126"/>
      <c r="D91" s="126"/>
      <c r="E91" s="126"/>
      <c r="F91" s="127"/>
    </row>
    <row r="92" spans="1:6" ht="21">
      <c r="A92" s="23" t="s">
        <v>0</v>
      </c>
      <c r="B92" s="24" t="s">
        <v>2</v>
      </c>
      <c r="C92" s="132" t="s">
        <v>1</v>
      </c>
      <c r="D92" s="132"/>
      <c r="E92" s="25" t="s">
        <v>17</v>
      </c>
      <c r="F92" s="26" t="s">
        <v>3</v>
      </c>
    </row>
    <row r="93" spans="1:6" ht="15.75">
      <c r="A93" s="112" t="s">
        <v>38</v>
      </c>
      <c r="B93" s="7" t="s">
        <v>47</v>
      </c>
      <c r="C93" s="8">
        <v>5</v>
      </c>
      <c r="D93" s="6" t="s">
        <v>39</v>
      </c>
      <c r="E93" s="68"/>
      <c r="F93" s="33">
        <f t="shared" ref="F93:F99" si="1">C93*E93</f>
        <v>0</v>
      </c>
    </row>
    <row r="94" spans="1:6" ht="15.75">
      <c r="A94" s="112"/>
      <c r="B94" s="7" t="s">
        <v>249</v>
      </c>
      <c r="C94" s="8">
        <v>5</v>
      </c>
      <c r="D94" s="6" t="s">
        <v>39</v>
      </c>
      <c r="E94" s="68"/>
      <c r="F94" s="33">
        <f t="shared" si="1"/>
        <v>0</v>
      </c>
    </row>
    <row r="95" spans="1:6" ht="15.75">
      <c r="A95" s="112"/>
      <c r="B95" s="7" t="s">
        <v>48</v>
      </c>
      <c r="C95" s="8">
        <v>5</v>
      </c>
      <c r="D95" s="6" t="s">
        <v>39</v>
      </c>
      <c r="E95" s="68"/>
      <c r="F95" s="33">
        <f t="shared" si="1"/>
        <v>0</v>
      </c>
    </row>
    <row r="96" spans="1:6" ht="15.75">
      <c r="A96" s="55" t="s">
        <v>247</v>
      </c>
      <c r="B96" s="7" t="s">
        <v>250</v>
      </c>
      <c r="C96" s="8">
        <v>5</v>
      </c>
      <c r="D96" s="6" t="s">
        <v>248</v>
      </c>
      <c r="E96" s="68"/>
      <c r="F96" s="33">
        <f t="shared" si="1"/>
        <v>0</v>
      </c>
    </row>
    <row r="97" spans="1:6" ht="15.75">
      <c r="A97" s="16" t="s">
        <v>34</v>
      </c>
      <c r="B97" s="7" t="s">
        <v>45</v>
      </c>
      <c r="C97" s="8">
        <v>5</v>
      </c>
      <c r="D97" s="6" t="s">
        <v>27</v>
      </c>
      <c r="E97" s="68"/>
      <c r="F97" s="33">
        <f t="shared" si="1"/>
        <v>0</v>
      </c>
    </row>
    <row r="98" spans="1:6" ht="15.75">
      <c r="A98" s="16" t="s">
        <v>209</v>
      </c>
      <c r="B98" s="7" t="s">
        <v>46</v>
      </c>
      <c r="C98" s="8">
        <v>5</v>
      </c>
      <c r="D98" s="6" t="s">
        <v>27</v>
      </c>
      <c r="E98" s="68"/>
      <c r="F98" s="33">
        <f t="shared" si="1"/>
        <v>0</v>
      </c>
    </row>
    <row r="99" spans="1:6" ht="15.75">
      <c r="A99" s="16" t="s">
        <v>55</v>
      </c>
      <c r="B99" s="7" t="s">
        <v>210</v>
      </c>
      <c r="C99" s="8">
        <v>5</v>
      </c>
      <c r="D99" s="6" t="s">
        <v>27</v>
      </c>
      <c r="E99" s="68"/>
      <c r="F99" s="33">
        <f t="shared" si="1"/>
        <v>0</v>
      </c>
    </row>
    <row r="100" spans="1:6" ht="8.25" customHeight="1">
      <c r="A100" s="100"/>
      <c r="B100" s="98"/>
      <c r="C100" s="98"/>
      <c r="D100" s="98"/>
      <c r="E100" s="98"/>
      <c r="F100" s="99"/>
    </row>
    <row r="101" spans="1:6" ht="8.25" customHeight="1">
      <c r="A101" s="100"/>
      <c r="B101" s="98"/>
      <c r="C101" s="98"/>
      <c r="D101" s="98"/>
      <c r="E101" s="98"/>
      <c r="F101" s="99"/>
    </row>
    <row r="102" spans="1:6" ht="8.25" customHeight="1">
      <c r="A102" s="100"/>
      <c r="B102" s="98"/>
      <c r="C102" s="98"/>
      <c r="D102" s="98"/>
      <c r="E102" s="98"/>
      <c r="F102" s="99"/>
    </row>
    <row r="103" spans="1:6" ht="8.25" customHeight="1" thickBot="1">
      <c r="A103" s="100"/>
      <c r="B103" s="98"/>
      <c r="C103" s="98"/>
      <c r="D103" s="98"/>
      <c r="E103" s="98"/>
      <c r="F103" s="99"/>
    </row>
    <row r="104" spans="1:6" ht="21.75" thickBot="1">
      <c r="A104" s="114" t="s">
        <v>78</v>
      </c>
      <c r="B104" s="115"/>
      <c r="C104" s="105"/>
      <c r="D104" s="105"/>
      <c r="E104" s="128"/>
      <c r="F104" s="2">
        <f>SUM(F93:F99)</f>
        <v>0</v>
      </c>
    </row>
    <row r="105" spans="1:6" ht="21.75" thickBot="1">
      <c r="A105" s="114" t="s">
        <v>77</v>
      </c>
      <c r="B105" s="115"/>
      <c r="C105" s="10">
        <v>0.05</v>
      </c>
      <c r="D105" s="129"/>
      <c r="E105" s="128"/>
      <c r="F105" s="3">
        <f>(F104*C105)+F104</f>
        <v>0</v>
      </c>
    </row>
    <row r="106" spans="1:6" ht="15.75" customHeight="1">
      <c r="A106" s="122"/>
      <c r="B106" s="123"/>
      <c r="C106" s="123"/>
      <c r="D106" s="123"/>
      <c r="E106" s="123"/>
      <c r="F106" s="124"/>
    </row>
    <row r="107" spans="1:6" ht="21" customHeight="1">
      <c r="A107" s="125" t="s">
        <v>62</v>
      </c>
      <c r="B107" s="126"/>
      <c r="C107" s="126"/>
      <c r="D107" s="126"/>
      <c r="E107" s="126"/>
      <c r="F107" s="127"/>
    </row>
    <row r="108" spans="1:6" ht="21">
      <c r="A108" s="23" t="s">
        <v>0</v>
      </c>
      <c r="B108" s="24" t="s">
        <v>2</v>
      </c>
      <c r="C108" s="132" t="s">
        <v>1</v>
      </c>
      <c r="D108" s="132"/>
      <c r="E108" s="25" t="s">
        <v>17</v>
      </c>
      <c r="F108" s="26" t="s">
        <v>3</v>
      </c>
    </row>
    <row r="109" spans="1:6" ht="15.75" customHeight="1">
      <c r="A109" s="17" t="s">
        <v>54</v>
      </c>
      <c r="B109" s="21" t="s">
        <v>67</v>
      </c>
      <c r="C109" s="5">
        <f>C17*C18</f>
        <v>0</v>
      </c>
      <c r="D109" s="1" t="s">
        <v>100</v>
      </c>
      <c r="E109" s="69"/>
      <c r="F109" s="36"/>
    </row>
    <row r="110" spans="1:6" ht="15.75" customHeight="1">
      <c r="A110" s="18" t="s">
        <v>52</v>
      </c>
      <c r="B110" s="1" t="s">
        <v>232</v>
      </c>
      <c r="C110" s="4">
        <v>5</v>
      </c>
      <c r="D110" s="1" t="s">
        <v>99</v>
      </c>
      <c r="E110" s="69"/>
      <c r="F110" s="38">
        <f>C110*E110</f>
        <v>0</v>
      </c>
    </row>
    <row r="111" spans="1:6" ht="15.75" customHeight="1">
      <c r="A111" s="18" t="s">
        <v>259</v>
      </c>
      <c r="B111" s="1" t="s">
        <v>260</v>
      </c>
      <c r="C111" s="4">
        <v>5</v>
      </c>
      <c r="D111" s="1" t="s">
        <v>99</v>
      </c>
      <c r="E111" s="69"/>
      <c r="F111" s="38">
        <f>C111*E111</f>
        <v>0</v>
      </c>
    </row>
    <row r="112" spans="1:6" ht="15.75">
      <c r="A112" s="19" t="s">
        <v>25</v>
      </c>
      <c r="B112" s="20" t="s">
        <v>231</v>
      </c>
      <c r="C112" s="4">
        <v>5</v>
      </c>
      <c r="D112" s="1" t="s">
        <v>99</v>
      </c>
      <c r="E112" s="69"/>
      <c r="F112" s="38">
        <f>C112*E112</f>
        <v>0</v>
      </c>
    </row>
    <row r="113" spans="1:6" ht="15.75">
      <c r="A113" s="130" t="s">
        <v>101</v>
      </c>
      <c r="B113" s="20" t="s">
        <v>102</v>
      </c>
      <c r="C113" s="4">
        <v>5</v>
      </c>
      <c r="D113" s="37" t="s">
        <v>99</v>
      </c>
      <c r="E113" s="69"/>
      <c r="F113" s="38">
        <f>C113*E113</f>
        <v>0</v>
      </c>
    </row>
    <row r="114" spans="1:6" ht="15.75">
      <c r="A114" s="130"/>
      <c r="B114" s="20" t="s">
        <v>103</v>
      </c>
      <c r="C114" s="4">
        <v>5</v>
      </c>
      <c r="D114" s="37" t="s">
        <v>99</v>
      </c>
      <c r="E114" s="69"/>
      <c r="F114" s="38">
        <f>C114*E114</f>
        <v>0</v>
      </c>
    </row>
    <row r="115" spans="1:6" ht="8.25" customHeight="1">
      <c r="A115" s="101"/>
      <c r="B115" s="102"/>
      <c r="C115" s="102"/>
      <c r="D115" s="102"/>
      <c r="E115" s="102"/>
      <c r="F115" s="103"/>
    </row>
    <row r="116" spans="1:6" ht="7.5" customHeight="1">
      <c r="A116" s="101"/>
      <c r="B116" s="102"/>
      <c r="C116" s="102"/>
      <c r="D116" s="102"/>
      <c r="E116" s="102"/>
      <c r="F116" s="103"/>
    </row>
    <row r="117" spans="1:6" ht="8.25" customHeight="1" thickBot="1">
      <c r="A117" s="101"/>
      <c r="B117" s="102"/>
      <c r="C117" s="102"/>
      <c r="D117" s="102"/>
      <c r="E117" s="102"/>
      <c r="F117" s="103"/>
    </row>
    <row r="118" spans="1:6" ht="21.75" thickBot="1">
      <c r="A118" s="114" t="s">
        <v>50</v>
      </c>
      <c r="B118" s="115"/>
      <c r="C118" s="105"/>
      <c r="D118" s="105"/>
      <c r="E118" s="128"/>
      <c r="F118" s="2">
        <f>F110+F112+F113+F114</f>
        <v>0</v>
      </c>
    </row>
    <row r="119" spans="1:6" ht="21.75" thickBot="1">
      <c r="A119" s="114" t="s">
        <v>68</v>
      </c>
      <c r="B119" s="131"/>
      <c r="C119" s="10">
        <v>0.05</v>
      </c>
      <c r="D119" s="129"/>
      <c r="E119" s="128"/>
      <c r="F119" s="3">
        <f>(F118*C119)+F118</f>
        <v>0</v>
      </c>
    </row>
    <row r="120" spans="1:6" ht="15.75" thickBot="1">
      <c r="A120" s="104"/>
      <c r="B120" s="105"/>
      <c r="C120" s="105"/>
      <c r="D120" s="105"/>
      <c r="E120" s="105"/>
      <c r="F120" s="106"/>
    </row>
    <row r="121" spans="1:6" ht="32.25" thickBot="1">
      <c r="A121" s="86" t="s">
        <v>257</v>
      </c>
      <c r="B121" s="87"/>
      <c r="C121" s="87"/>
      <c r="D121" s="87"/>
      <c r="E121" s="87"/>
      <c r="F121" s="81">
        <f>F118+F104+F88+F64+F51+F29</f>
        <v>0.05</v>
      </c>
    </row>
    <row r="122" spans="1:6" ht="27" thickBot="1">
      <c r="A122" s="86" t="s">
        <v>261</v>
      </c>
      <c r="B122" s="87"/>
      <c r="C122" s="87"/>
      <c r="D122" s="87"/>
      <c r="E122" s="149"/>
      <c r="F122" s="22">
        <f>F30+F52+F65+F89+F105+F119</f>
        <v>5.2500000000000005E-2</v>
      </c>
    </row>
    <row r="123" spans="1:6" ht="27" thickBot="1">
      <c r="A123" s="86" t="s">
        <v>256</v>
      </c>
      <c r="B123" s="87"/>
      <c r="C123" s="87"/>
      <c r="D123" s="87"/>
      <c r="E123" s="87"/>
      <c r="F123" s="71">
        <f>(F44/6.7)+((SUM(F69:F85))/6.7)+(F97/6.7)+(F98/6.7)</f>
        <v>0</v>
      </c>
    </row>
    <row r="124" spans="1:6" ht="15.75" thickBot="1">
      <c r="A124" s="104"/>
      <c r="B124" s="105"/>
      <c r="C124" s="105"/>
      <c r="D124" s="105"/>
      <c r="E124" s="105"/>
      <c r="F124" s="106"/>
    </row>
    <row r="125" spans="1:6" ht="21.75" thickBot="1">
      <c r="A125" s="144" t="s">
        <v>262</v>
      </c>
      <c r="B125" s="144"/>
      <c r="C125" s="144"/>
      <c r="D125" s="144"/>
      <c r="E125" s="83">
        <v>0.05</v>
      </c>
      <c r="F125" s="82">
        <f>(F121*E125)+F121</f>
        <v>5.2500000000000005E-2</v>
      </c>
    </row>
    <row r="126" spans="1:6" s="1" customFormat="1">
      <c r="A126" s="79"/>
      <c r="B126" s="79"/>
      <c r="C126" s="79"/>
      <c r="D126" s="79"/>
      <c r="E126" s="79"/>
      <c r="F126" s="79"/>
    </row>
    <row r="127" spans="1:6" ht="15.75" thickBot="1"/>
    <row r="128" spans="1:6" ht="21.75" thickBot="1">
      <c r="A128" s="88" t="s">
        <v>218</v>
      </c>
      <c r="B128" s="89"/>
      <c r="E128" s="80"/>
    </row>
    <row r="129" spans="1:2" ht="30">
      <c r="A129" s="74"/>
      <c r="B129" s="75" t="s">
        <v>225</v>
      </c>
    </row>
    <row r="130" spans="1:2" ht="30">
      <c r="A130" s="59"/>
      <c r="B130" s="64" t="s">
        <v>220</v>
      </c>
    </row>
    <row r="131" spans="1:2" ht="30">
      <c r="A131" s="60"/>
      <c r="B131" s="64" t="s">
        <v>219</v>
      </c>
    </row>
    <row r="132" spans="1:2" ht="30">
      <c r="A132" s="61"/>
      <c r="B132" s="64" t="s">
        <v>226</v>
      </c>
    </row>
    <row r="133" spans="1:2" ht="30">
      <c r="A133" s="62"/>
      <c r="B133" s="64" t="s">
        <v>221</v>
      </c>
    </row>
    <row r="134" spans="1:2" ht="30">
      <c r="A134" s="63"/>
      <c r="B134" s="64" t="s">
        <v>222</v>
      </c>
    </row>
    <row r="135" spans="1:2" ht="30">
      <c r="A135" s="72"/>
      <c r="B135" s="73" t="s">
        <v>224</v>
      </c>
    </row>
    <row r="136" spans="1:2" ht="30">
      <c r="A136" s="76"/>
      <c r="B136" s="64" t="s">
        <v>223</v>
      </c>
    </row>
    <row r="137" spans="1:2" ht="30.75" thickBot="1">
      <c r="A137" s="77"/>
      <c r="B137" s="78" t="s">
        <v>258</v>
      </c>
    </row>
  </sheetData>
  <mergeCells count="72">
    <mergeCell ref="A125:D125"/>
    <mergeCell ref="A87:F87"/>
    <mergeCell ref="C3:D3"/>
    <mergeCell ref="C33:D33"/>
    <mergeCell ref="C55:D55"/>
    <mergeCell ref="C68:D68"/>
    <mergeCell ref="D22:E22"/>
    <mergeCell ref="D30:E30"/>
    <mergeCell ref="C29:E29"/>
    <mergeCell ref="A32:F32"/>
    <mergeCell ref="A66:F66"/>
    <mergeCell ref="A4:A11"/>
    <mergeCell ref="A122:E122"/>
    <mergeCell ref="D119:E119"/>
    <mergeCell ref="C118:E118"/>
    <mergeCell ref="A12:F12"/>
    <mergeCell ref="A88:B88"/>
    <mergeCell ref="D65:E65"/>
    <mergeCell ref="A53:F53"/>
    <mergeCell ref="D89:E89"/>
    <mergeCell ref="A90:F90"/>
    <mergeCell ref="A89:B89"/>
    <mergeCell ref="D52:E52"/>
    <mergeCell ref="C64:E64"/>
    <mergeCell ref="A52:B52"/>
    <mergeCell ref="A64:B64"/>
    <mergeCell ref="A65:B65"/>
    <mergeCell ref="A120:F120"/>
    <mergeCell ref="A91:F91"/>
    <mergeCell ref="C104:E104"/>
    <mergeCell ref="D105:E105"/>
    <mergeCell ref="A107:F107"/>
    <mergeCell ref="A113:A114"/>
    <mergeCell ref="A106:F106"/>
    <mergeCell ref="A119:B119"/>
    <mergeCell ref="A118:B118"/>
    <mergeCell ref="A104:B104"/>
    <mergeCell ref="A105:B105"/>
    <mergeCell ref="C92:D92"/>
    <mergeCell ref="C108:D108"/>
    <mergeCell ref="A1:F1"/>
    <mergeCell ref="A57:A59"/>
    <mergeCell ref="A93:A95"/>
    <mergeCell ref="A69:A70"/>
    <mergeCell ref="B34:B41"/>
    <mergeCell ref="A34:A43"/>
    <mergeCell ref="A29:B29"/>
    <mergeCell ref="A30:B30"/>
    <mergeCell ref="A54:F54"/>
    <mergeCell ref="A2:F2"/>
    <mergeCell ref="A67:F67"/>
    <mergeCell ref="A17:A20"/>
    <mergeCell ref="D13:F13"/>
    <mergeCell ref="A31:F31"/>
    <mergeCell ref="A51:B51"/>
    <mergeCell ref="C51:E51"/>
    <mergeCell ref="A123:E123"/>
    <mergeCell ref="A128:B128"/>
    <mergeCell ref="A14:F14"/>
    <mergeCell ref="A16:F16"/>
    <mergeCell ref="A21:F21"/>
    <mergeCell ref="A23:F23"/>
    <mergeCell ref="A82:A84"/>
    <mergeCell ref="D42:F42"/>
    <mergeCell ref="A26:F28"/>
    <mergeCell ref="A47:F50"/>
    <mergeCell ref="A60:F63"/>
    <mergeCell ref="A100:F103"/>
    <mergeCell ref="A115:F117"/>
    <mergeCell ref="A124:F124"/>
    <mergeCell ref="C88:E88"/>
    <mergeCell ref="A121:E1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5"/>
  <sheetData>
    <row r="1" spans="1:10">
      <c r="A1" s="39"/>
      <c r="B1" s="150" t="s">
        <v>104</v>
      </c>
      <c r="C1" s="151"/>
      <c r="D1" s="151"/>
      <c r="E1" s="151"/>
      <c r="F1" s="151"/>
      <c r="G1" s="151"/>
      <c r="H1" s="151"/>
      <c r="I1" s="151"/>
      <c r="J1" s="152"/>
    </row>
    <row r="2" spans="1:10">
      <c r="A2" s="40" t="s">
        <v>105</v>
      </c>
      <c r="B2" s="41">
        <v>1</v>
      </c>
      <c r="C2" s="42">
        <v>1.5</v>
      </c>
      <c r="D2" s="42">
        <v>2</v>
      </c>
      <c r="E2" s="42">
        <v>2.5</v>
      </c>
      <c r="F2" s="42">
        <v>3</v>
      </c>
      <c r="G2" s="42">
        <v>4</v>
      </c>
      <c r="H2" s="42">
        <v>5</v>
      </c>
      <c r="I2" s="42">
        <v>6</v>
      </c>
      <c r="J2" s="43">
        <v>8</v>
      </c>
    </row>
    <row r="3" spans="1:10" ht="15.75" thickBot="1">
      <c r="A3" s="44"/>
      <c r="B3" s="153" t="s">
        <v>106</v>
      </c>
      <c r="C3" s="154"/>
      <c r="D3" s="154"/>
      <c r="E3" s="154"/>
      <c r="F3" s="154"/>
      <c r="G3" s="154"/>
      <c r="H3" s="154"/>
      <c r="I3" s="154"/>
      <c r="J3" s="155"/>
    </row>
    <row r="4" spans="1:10">
      <c r="A4" s="45" t="s">
        <v>107</v>
      </c>
      <c r="B4" s="46">
        <v>0.3</v>
      </c>
      <c r="C4" s="47"/>
      <c r="D4" s="47"/>
      <c r="E4" s="47"/>
      <c r="F4" s="47"/>
      <c r="G4" s="47"/>
      <c r="H4" s="47"/>
      <c r="I4" s="47"/>
      <c r="J4" s="48"/>
    </row>
    <row r="5" spans="1:10">
      <c r="A5" s="49" t="s">
        <v>108</v>
      </c>
      <c r="B5" s="41">
        <v>0.42599999999999999</v>
      </c>
      <c r="C5" s="42">
        <v>0.61099999999999999</v>
      </c>
      <c r="D5" s="42">
        <v>0.77600000000000002</v>
      </c>
      <c r="E5" s="42"/>
      <c r="F5" s="42"/>
      <c r="G5" s="42"/>
      <c r="H5" s="42"/>
      <c r="I5" s="42"/>
      <c r="J5" s="43"/>
    </row>
    <row r="6" spans="1:10">
      <c r="A6" s="49" t="s">
        <v>109</v>
      </c>
      <c r="B6" s="41">
        <v>0.58299999999999996</v>
      </c>
      <c r="C6" s="42">
        <v>0.84599999999999997</v>
      </c>
      <c r="D6" s="42">
        <v>1.0900000000000001</v>
      </c>
      <c r="E6" s="42"/>
      <c r="F6" s="42"/>
      <c r="G6" s="42"/>
      <c r="H6" s="42"/>
      <c r="I6" s="42"/>
      <c r="J6" s="43"/>
    </row>
    <row r="7" spans="1:10">
      <c r="A7" s="49" t="s">
        <v>110</v>
      </c>
      <c r="B7" s="41">
        <v>0.74</v>
      </c>
      <c r="C7" s="42">
        <v>1.0820000000000001</v>
      </c>
      <c r="D7" s="42">
        <v>1.4039999999999999</v>
      </c>
      <c r="E7" s="42">
        <v>1.7070000000000001</v>
      </c>
      <c r="F7" s="42"/>
      <c r="G7" s="42"/>
      <c r="H7" s="42"/>
      <c r="I7" s="42"/>
      <c r="J7" s="43"/>
    </row>
    <row r="8" spans="1:10">
      <c r="A8" s="49" t="s">
        <v>111</v>
      </c>
      <c r="B8" s="41">
        <v>0.9</v>
      </c>
      <c r="C8" s="42">
        <v>1.3169999999999999</v>
      </c>
      <c r="D8" s="42">
        <v>1.718</v>
      </c>
      <c r="E8" s="42">
        <v>2.1</v>
      </c>
      <c r="F8" s="42">
        <v>2.4630000000000001</v>
      </c>
      <c r="G8" s="42">
        <v>2.9420000000000002</v>
      </c>
      <c r="H8" s="42"/>
      <c r="I8" s="42"/>
      <c r="J8" s="43"/>
    </row>
    <row r="9" spans="1:10">
      <c r="A9" s="49" t="s">
        <v>112</v>
      </c>
      <c r="B9" s="41"/>
      <c r="C9" s="42">
        <v>1.5529999999999999</v>
      </c>
      <c r="D9" s="42">
        <v>2.032</v>
      </c>
      <c r="E9" s="42">
        <v>2.492</v>
      </c>
      <c r="F9" s="42">
        <v>2.9340000000000002</v>
      </c>
      <c r="G9" s="42">
        <v>3.57</v>
      </c>
      <c r="H9" s="42"/>
      <c r="I9" s="42"/>
      <c r="J9" s="43"/>
    </row>
    <row r="10" spans="1:10">
      <c r="A10" s="49" t="s">
        <v>113</v>
      </c>
      <c r="B10" s="41"/>
      <c r="C10" s="42">
        <v>1.788</v>
      </c>
      <c r="D10" s="42">
        <v>2.3460000000000001</v>
      </c>
      <c r="E10" s="42">
        <v>2.8849999999999998</v>
      </c>
      <c r="F10" s="42">
        <v>3.4049999999999998</v>
      </c>
      <c r="G10" s="42">
        <v>4.1980000000000004</v>
      </c>
      <c r="H10" s="42">
        <v>4.9889999999999999</v>
      </c>
      <c r="I10" s="42"/>
      <c r="J10" s="43"/>
    </row>
    <row r="11" spans="1:10">
      <c r="A11" s="49" t="s">
        <v>114</v>
      </c>
      <c r="B11" s="41"/>
      <c r="C11" s="42"/>
      <c r="D11" s="42">
        <v>2.6459999999999999</v>
      </c>
      <c r="E11" s="42">
        <v>3.2770000000000001</v>
      </c>
      <c r="F11" s="42">
        <v>3.8959999999999999</v>
      </c>
      <c r="G11" s="42">
        <v>4.8259999999999996</v>
      </c>
      <c r="H11" s="42"/>
      <c r="I11" s="42"/>
      <c r="J11" s="43"/>
    </row>
    <row r="12" spans="1:10">
      <c r="A12" s="49" t="s">
        <v>115</v>
      </c>
      <c r="B12" s="41"/>
      <c r="C12" s="42">
        <v>2.2589999999999999</v>
      </c>
      <c r="D12" s="42">
        <v>2.9740000000000002</v>
      </c>
      <c r="E12" s="42">
        <v>3.67</v>
      </c>
      <c r="F12" s="42">
        <v>4.3470000000000004</v>
      </c>
      <c r="G12" s="42">
        <v>5.4539999999999997</v>
      </c>
      <c r="H12" s="42">
        <v>6.5590000000000002</v>
      </c>
      <c r="I12" s="42">
        <v>7.56</v>
      </c>
      <c r="J12" s="43"/>
    </row>
    <row r="13" spans="1:10">
      <c r="A13" s="49" t="s">
        <v>116</v>
      </c>
      <c r="B13" s="41"/>
      <c r="C13" s="42"/>
      <c r="D13" s="42">
        <v>3.6019999999999999</v>
      </c>
      <c r="E13" s="42">
        <v>4.4550000000000001</v>
      </c>
      <c r="F13" s="42">
        <v>5.2889999999999997</v>
      </c>
      <c r="G13" s="42">
        <v>6.71</v>
      </c>
      <c r="H13" s="42">
        <v>8.1289999999999996</v>
      </c>
      <c r="I13" s="42">
        <v>9.4440000000000008</v>
      </c>
      <c r="J13" s="43"/>
    </row>
    <row r="14" spans="1:10">
      <c r="A14" s="49" t="s">
        <v>117</v>
      </c>
      <c r="B14" s="41"/>
      <c r="C14" s="42"/>
      <c r="D14" s="42"/>
      <c r="E14" s="42"/>
      <c r="F14" s="42">
        <v>6</v>
      </c>
      <c r="G14" s="42">
        <v>7.9660000000000002</v>
      </c>
      <c r="H14" s="42">
        <v>9.6989999999999998</v>
      </c>
      <c r="I14" s="42">
        <v>11.327999999999999</v>
      </c>
      <c r="J14" s="43"/>
    </row>
    <row r="15" spans="1:10">
      <c r="A15" s="49" t="s">
        <v>118</v>
      </c>
      <c r="B15" s="41"/>
      <c r="C15" s="42"/>
      <c r="D15" s="42">
        <v>4.8579999999999997</v>
      </c>
      <c r="E15" s="42">
        <v>6.0250000000000004</v>
      </c>
      <c r="F15" s="42">
        <v>7.173</v>
      </c>
      <c r="G15" s="42">
        <v>9.2219999999999995</v>
      </c>
      <c r="H15" s="42">
        <v>11.269</v>
      </c>
      <c r="I15" s="42">
        <v>13.212</v>
      </c>
      <c r="J15" s="43">
        <v>16.79</v>
      </c>
    </row>
    <row r="16" spans="1:10">
      <c r="A16" s="49" t="s">
        <v>119</v>
      </c>
      <c r="B16" s="41"/>
      <c r="C16" s="42"/>
      <c r="D16" s="42"/>
      <c r="E16" s="42"/>
      <c r="F16" s="42"/>
      <c r="G16" s="42">
        <v>10.478</v>
      </c>
      <c r="H16" s="42">
        <v>12.839</v>
      </c>
      <c r="I16" s="42">
        <v>15.096</v>
      </c>
      <c r="J16" s="43">
        <v>19.302</v>
      </c>
    </row>
    <row r="17" spans="1:10">
      <c r="A17" s="49" t="s">
        <v>120</v>
      </c>
      <c r="B17" s="41"/>
      <c r="C17" s="42"/>
      <c r="D17" s="42"/>
      <c r="E17" s="42">
        <v>7.5949999999999998</v>
      </c>
      <c r="F17" s="42">
        <v>9.0570000000000004</v>
      </c>
      <c r="G17" s="42">
        <v>11.734</v>
      </c>
      <c r="H17" s="42">
        <v>14.409000000000001</v>
      </c>
      <c r="I17" s="42">
        <v>16.98</v>
      </c>
      <c r="J17" s="43">
        <v>21.814</v>
      </c>
    </row>
    <row r="18" spans="1:10">
      <c r="A18" s="49" t="s">
        <v>121</v>
      </c>
      <c r="B18" s="41"/>
      <c r="C18" s="42"/>
      <c r="D18" s="42"/>
      <c r="E18" s="42"/>
      <c r="F18" s="42"/>
      <c r="G18" s="42">
        <v>12.99</v>
      </c>
      <c r="H18" s="42"/>
      <c r="I18" s="42">
        <v>18.864000000000001</v>
      </c>
      <c r="J18" s="43">
        <v>24.326000000000001</v>
      </c>
    </row>
    <row r="19" spans="1:10">
      <c r="A19" s="49" t="s">
        <v>122</v>
      </c>
      <c r="B19" s="41"/>
      <c r="C19" s="42"/>
      <c r="D19" s="42"/>
      <c r="E19" s="42"/>
      <c r="F19" s="42"/>
      <c r="G19" s="42">
        <v>14.246</v>
      </c>
      <c r="H19" s="42">
        <v>17.548999999999999</v>
      </c>
      <c r="I19" s="42">
        <v>20.748000000000001</v>
      </c>
      <c r="J19" s="43">
        <v>26.838000000000001</v>
      </c>
    </row>
    <row r="20" spans="1:10">
      <c r="A20" s="49" t="s">
        <v>123</v>
      </c>
      <c r="B20" s="41"/>
      <c r="C20" s="42"/>
      <c r="D20" s="42"/>
      <c r="E20" s="42"/>
      <c r="F20" s="42"/>
      <c r="G20" s="42">
        <v>14.874000000000001</v>
      </c>
      <c r="H20" s="42">
        <v>18.334</v>
      </c>
      <c r="I20" s="42">
        <v>21.69</v>
      </c>
      <c r="J20" s="43">
        <v>28.094000000000001</v>
      </c>
    </row>
    <row r="21" spans="1:10">
      <c r="A21" s="49" t="s">
        <v>124</v>
      </c>
      <c r="B21" s="41"/>
      <c r="C21" s="42"/>
      <c r="D21" s="42"/>
      <c r="E21" s="42"/>
      <c r="F21" s="42"/>
      <c r="G21" s="42">
        <v>18.013999999999999</v>
      </c>
      <c r="H21" s="42">
        <v>22.259</v>
      </c>
      <c r="I21" s="42">
        <v>26.4</v>
      </c>
      <c r="J21" s="43">
        <v>34.374000000000002</v>
      </c>
    </row>
    <row r="22" spans="1:10">
      <c r="A22" s="49" t="s">
        <v>125</v>
      </c>
      <c r="B22" s="41"/>
      <c r="C22" s="42"/>
      <c r="D22" s="42"/>
      <c r="E22" s="42"/>
      <c r="F22" s="42"/>
      <c r="G22" s="42">
        <v>21.154</v>
      </c>
      <c r="H22" s="42">
        <v>26.184000000000001</v>
      </c>
      <c r="I22" s="42">
        <v>31.11</v>
      </c>
      <c r="J22" s="43"/>
    </row>
    <row r="23" spans="1:10">
      <c r="A23" s="49" t="s">
        <v>126</v>
      </c>
      <c r="B23" s="41"/>
      <c r="C23" s="42"/>
      <c r="D23" s="42"/>
      <c r="E23" s="42"/>
      <c r="F23" s="42"/>
      <c r="G23" s="42"/>
      <c r="H23" s="42"/>
      <c r="I23" s="42">
        <v>32.052</v>
      </c>
      <c r="J23" s="43">
        <v>41.91</v>
      </c>
    </row>
    <row r="24" spans="1:10">
      <c r="A24" s="49" t="s">
        <v>127</v>
      </c>
      <c r="B24" s="41"/>
      <c r="C24" s="42"/>
      <c r="D24" s="42"/>
      <c r="E24" s="42"/>
      <c r="F24" s="42"/>
      <c r="G24" s="42"/>
      <c r="H24" s="42">
        <v>30.109000000000002</v>
      </c>
      <c r="I24" s="42">
        <v>35.82</v>
      </c>
      <c r="J24" s="43">
        <v>46.933999999999997</v>
      </c>
    </row>
    <row r="25" spans="1:10">
      <c r="A25" s="49" t="s">
        <v>128</v>
      </c>
      <c r="B25" s="41"/>
      <c r="C25" s="42"/>
      <c r="D25" s="42"/>
      <c r="E25" s="42"/>
      <c r="F25" s="42"/>
      <c r="G25" s="42"/>
      <c r="H25" s="42"/>
      <c r="I25" s="42">
        <v>39.588000000000001</v>
      </c>
      <c r="J25" s="43">
        <v>51.957999999999998</v>
      </c>
    </row>
    <row r="26" spans="1:10">
      <c r="A26" s="49" t="s">
        <v>129</v>
      </c>
      <c r="B26" s="41">
        <v>0.58599999999999997</v>
      </c>
      <c r="C26" s="42"/>
      <c r="D26" s="42"/>
      <c r="E26" s="42"/>
      <c r="F26" s="42"/>
      <c r="G26" s="42"/>
      <c r="H26" s="42"/>
      <c r="I26" s="42"/>
      <c r="J26" s="43"/>
    </row>
    <row r="27" spans="1:10">
      <c r="A27" s="49" t="s">
        <v>130</v>
      </c>
      <c r="B27" s="41">
        <v>0.42599999999999999</v>
      </c>
      <c r="C27" s="42">
        <v>0.60599999999999998</v>
      </c>
      <c r="D27" s="42"/>
      <c r="E27" s="42"/>
      <c r="F27" s="42"/>
      <c r="G27" s="42"/>
      <c r="H27" s="42"/>
      <c r="I27" s="42"/>
      <c r="J27" s="43"/>
    </row>
    <row r="28" spans="1:10">
      <c r="A28" s="49" t="s">
        <v>131</v>
      </c>
      <c r="B28" s="41">
        <v>0.505</v>
      </c>
      <c r="C28" s="42">
        <v>0.84099999999999997</v>
      </c>
      <c r="D28" s="42"/>
      <c r="E28" s="42"/>
      <c r="F28" s="42"/>
      <c r="G28" s="42"/>
      <c r="H28" s="42"/>
      <c r="I28" s="42"/>
      <c r="J28" s="43"/>
    </row>
    <row r="29" spans="1:10">
      <c r="A29" s="49" t="s">
        <v>132</v>
      </c>
      <c r="B29" s="41">
        <v>0.58299999999999996</v>
      </c>
      <c r="C29" s="42">
        <v>0.84599999999999997</v>
      </c>
      <c r="D29" s="42">
        <v>1.077</v>
      </c>
      <c r="E29" s="42"/>
      <c r="F29" s="42"/>
      <c r="G29" s="42"/>
      <c r="H29" s="42"/>
      <c r="I29" s="42"/>
      <c r="J29" s="43"/>
    </row>
    <row r="30" spans="1:10">
      <c r="A30" s="49" t="s">
        <v>133</v>
      </c>
      <c r="B30" s="41">
        <v>0.66200000000000003</v>
      </c>
      <c r="C30" s="42">
        <v>0.96399999999999997</v>
      </c>
      <c r="D30" s="42">
        <v>1.2470000000000001</v>
      </c>
      <c r="E30" s="42"/>
      <c r="F30" s="42"/>
      <c r="G30" s="42"/>
      <c r="H30" s="42"/>
      <c r="I30" s="42"/>
      <c r="J30" s="43"/>
    </row>
    <row r="31" spans="1:10">
      <c r="A31" s="49" t="s">
        <v>134</v>
      </c>
      <c r="B31" s="41">
        <v>0.74</v>
      </c>
      <c r="C31" s="42">
        <v>1.0820000000000001</v>
      </c>
      <c r="D31" s="42">
        <v>1.4039999999999999</v>
      </c>
      <c r="E31" s="42">
        <v>1.6819999999999999</v>
      </c>
      <c r="F31" s="42"/>
      <c r="G31" s="42"/>
      <c r="H31" s="42"/>
      <c r="I31" s="42"/>
      <c r="J31" s="43"/>
    </row>
    <row r="32" spans="1:10">
      <c r="A32" s="49" t="s">
        <v>135</v>
      </c>
      <c r="B32" s="41">
        <v>0.74</v>
      </c>
      <c r="C32" s="42">
        <v>1.077</v>
      </c>
      <c r="D32" s="42">
        <v>1.391</v>
      </c>
      <c r="E32" s="42"/>
      <c r="F32" s="42"/>
      <c r="G32" s="42"/>
      <c r="H32" s="42"/>
      <c r="I32" s="42"/>
      <c r="J32" s="43"/>
    </row>
    <row r="33" spans="1:10">
      <c r="A33" s="49" t="s">
        <v>136</v>
      </c>
      <c r="B33" s="41">
        <v>0.81899999999999995</v>
      </c>
      <c r="C33" s="42">
        <v>1.1990000000000001</v>
      </c>
      <c r="D33" s="42">
        <v>1.5609999999999999</v>
      </c>
      <c r="E33" s="42"/>
      <c r="F33" s="42"/>
      <c r="G33" s="42"/>
      <c r="H33" s="42"/>
      <c r="I33" s="42"/>
      <c r="J33" s="43"/>
    </row>
    <row r="34" spans="1:10">
      <c r="A34" s="49" t="s">
        <v>137</v>
      </c>
      <c r="B34" s="41"/>
      <c r="C34" s="42">
        <v>1.3120000000000001</v>
      </c>
      <c r="D34" s="42">
        <v>1.7050000000000001</v>
      </c>
      <c r="E34" s="42">
        <v>2.0750000000000002</v>
      </c>
      <c r="F34" s="42"/>
      <c r="G34" s="42"/>
      <c r="H34" s="42"/>
      <c r="I34" s="42"/>
      <c r="J34" s="43"/>
    </row>
    <row r="35" spans="1:10">
      <c r="A35" s="49" t="s">
        <v>138</v>
      </c>
      <c r="B35" s="41"/>
      <c r="C35" s="42"/>
      <c r="D35" s="42">
        <v>1.4039999999999999</v>
      </c>
      <c r="E35" s="42"/>
      <c r="F35" s="42"/>
      <c r="G35" s="42"/>
      <c r="H35" s="42"/>
      <c r="I35" s="42"/>
      <c r="J35" s="43"/>
    </row>
    <row r="36" spans="1:10">
      <c r="A36" s="49" t="s">
        <v>139</v>
      </c>
      <c r="B36" s="41"/>
      <c r="C36" s="42">
        <v>1.3169999999999999</v>
      </c>
      <c r="D36" s="42">
        <v>1.718</v>
      </c>
      <c r="E36" s="42">
        <v>2.1</v>
      </c>
      <c r="F36" s="42">
        <v>2.4630000000000001</v>
      </c>
      <c r="G36" s="42"/>
      <c r="H36" s="42"/>
      <c r="I36" s="42"/>
      <c r="J36" s="43"/>
    </row>
    <row r="37" spans="1:10">
      <c r="A37" s="49" t="s">
        <v>140</v>
      </c>
      <c r="B37" s="41"/>
      <c r="C37" s="42">
        <v>1.43</v>
      </c>
      <c r="D37" s="42">
        <v>1.8839999999999999</v>
      </c>
      <c r="E37" s="42">
        <v>2.2709999999999999</v>
      </c>
      <c r="F37" s="42"/>
      <c r="G37" s="42"/>
      <c r="H37" s="42"/>
      <c r="I37" s="42"/>
      <c r="J37" s="43"/>
    </row>
    <row r="38" spans="1:10">
      <c r="A38" s="49" t="s">
        <v>141</v>
      </c>
      <c r="B38" s="41"/>
      <c r="C38" s="42">
        <v>1.5529999999999999</v>
      </c>
      <c r="D38" s="42">
        <v>2.032</v>
      </c>
      <c r="E38" s="42">
        <v>2.4670000000000001</v>
      </c>
      <c r="F38" s="42">
        <v>2.8929999999999998</v>
      </c>
      <c r="G38" s="42">
        <v>3.57</v>
      </c>
      <c r="H38" s="42"/>
      <c r="I38" s="42"/>
      <c r="J38" s="43"/>
    </row>
    <row r="39" spans="1:10">
      <c r="A39" s="49" t="s">
        <v>142</v>
      </c>
      <c r="B39" s="41"/>
      <c r="C39" s="42">
        <v>1.67</v>
      </c>
      <c r="D39" s="42">
        <v>2.1890000000000001</v>
      </c>
      <c r="E39" s="42">
        <v>2.6890000000000001</v>
      </c>
      <c r="F39" s="42">
        <v>3.169</v>
      </c>
      <c r="G39" s="42"/>
      <c r="H39" s="42"/>
      <c r="I39" s="42"/>
      <c r="J39" s="43"/>
    </row>
    <row r="40" spans="1:10">
      <c r="A40" s="49" t="s">
        <v>143</v>
      </c>
      <c r="B40" s="41"/>
      <c r="C40" s="42">
        <v>1.548</v>
      </c>
      <c r="D40" s="42">
        <v>2.0190000000000001</v>
      </c>
      <c r="E40" s="42">
        <v>2.4670000000000001</v>
      </c>
      <c r="F40" s="42">
        <v>2.8929999999999998</v>
      </c>
      <c r="G40" s="42"/>
      <c r="H40" s="42"/>
      <c r="I40" s="42"/>
      <c r="J40" s="43"/>
    </row>
    <row r="41" spans="1:10">
      <c r="A41" s="49" t="s">
        <v>144</v>
      </c>
      <c r="B41" s="41"/>
      <c r="C41" s="42">
        <v>1.788</v>
      </c>
      <c r="D41" s="42">
        <v>2.3460000000000001</v>
      </c>
      <c r="E41" s="42">
        <v>2.8849999999999998</v>
      </c>
      <c r="F41" s="42">
        <v>3.4049999999999998</v>
      </c>
      <c r="G41" s="42"/>
      <c r="H41" s="42"/>
      <c r="I41" s="42"/>
      <c r="J41" s="43"/>
    </row>
    <row r="42" spans="1:10">
      <c r="A42" s="49" t="s">
        <v>145</v>
      </c>
      <c r="B42" s="41"/>
      <c r="C42" s="42">
        <v>1.5529999999999999</v>
      </c>
      <c r="D42" s="42">
        <v>2.032</v>
      </c>
      <c r="E42" s="42"/>
      <c r="F42" s="42"/>
      <c r="G42" s="42"/>
      <c r="H42" s="42"/>
      <c r="I42" s="42"/>
      <c r="J42" s="43"/>
    </row>
    <row r="43" spans="1:10">
      <c r="A43" s="49" t="s">
        <v>146</v>
      </c>
      <c r="B43" s="41"/>
      <c r="C43" s="42">
        <v>1.67</v>
      </c>
      <c r="D43" s="42">
        <v>2.1890000000000001</v>
      </c>
      <c r="E43" s="42">
        <v>2.6890000000000001</v>
      </c>
      <c r="F43" s="42">
        <v>3.169</v>
      </c>
      <c r="G43" s="42"/>
      <c r="H43" s="42"/>
      <c r="I43" s="42"/>
      <c r="J43" s="43"/>
    </row>
    <row r="44" spans="1:10">
      <c r="A44" s="49" t="s">
        <v>147</v>
      </c>
      <c r="B44" s="41"/>
      <c r="C44" s="42">
        <v>1.788</v>
      </c>
      <c r="D44" s="42">
        <v>2.3460000000000001</v>
      </c>
      <c r="E44" s="42">
        <v>2.8849999999999998</v>
      </c>
      <c r="F44" s="42">
        <v>3.4049999999999998</v>
      </c>
      <c r="G44" s="42">
        <v>4.1980000000000004</v>
      </c>
      <c r="H44" s="42"/>
      <c r="I44" s="42"/>
      <c r="J44" s="43"/>
    </row>
    <row r="45" spans="1:10">
      <c r="A45" s="49" t="s">
        <v>148</v>
      </c>
      <c r="B45" s="41"/>
      <c r="C45" s="42">
        <v>1.9059999999999999</v>
      </c>
      <c r="D45" s="42">
        <v>2.5030000000000001</v>
      </c>
      <c r="E45" s="42">
        <v>3.081</v>
      </c>
      <c r="F45" s="42">
        <v>3.64</v>
      </c>
      <c r="G45" s="42"/>
      <c r="H45" s="42"/>
      <c r="I45" s="42"/>
      <c r="J45" s="43"/>
    </row>
    <row r="46" spans="1:10">
      <c r="A46" s="49" t="s">
        <v>149</v>
      </c>
      <c r="B46" s="41"/>
      <c r="C46" s="42"/>
      <c r="D46" s="42">
        <v>2.62</v>
      </c>
      <c r="E46" s="42"/>
      <c r="F46" s="42"/>
      <c r="G46" s="42">
        <v>4.8259999999999996</v>
      </c>
      <c r="H46" s="42"/>
      <c r="I46" s="42"/>
      <c r="J46" s="43"/>
    </row>
    <row r="47" spans="1:10">
      <c r="A47" s="49" t="s">
        <v>150</v>
      </c>
      <c r="B47" s="41"/>
      <c r="C47" s="42">
        <v>1.7829999999999999</v>
      </c>
      <c r="D47" s="42">
        <v>2.3460000000000001</v>
      </c>
      <c r="E47" s="42">
        <v>2.8849999999999998</v>
      </c>
      <c r="F47" s="42"/>
      <c r="G47" s="42"/>
      <c r="H47" s="42"/>
      <c r="I47" s="42"/>
      <c r="J47" s="43"/>
    </row>
    <row r="48" spans="1:10">
      <c r="A48" s="49" t="s">
        <v>151</v>
      </c>
      <c r="B48" s="41"/>
      <c r="C48" s="42">
        <v>2.024</v>
      </c>
      <c r="D48" s="42">
        <v>2.66</v>
      </c>
      <c r="E48" s="42">
        <v>3.2770000000000001</v>
      </c>
      <c r="F48" s="42">
        <v>3.8759999999999999</v>
      </c>
      <c r="G48" s="42">
        <v>4.8259999999999996</v>
      </c>
      <c r="H48" s="42"/>
      <c r="I48" s="42"/>
      <c r="J48" s="43"/>
    </row>
    <row r="49" spans="1:10">
      <c r="A49" s="49" t="s">
        <v>152</v>
      </c>
      <c r="B49" s="41"/>
      <c r="C49" s="42">
        <v>2.2589999999999999</v>
      </c>
      <c r="D49" s="42">
        <v>2.9740000000000002</v>
      </c>
      <c r="E49" s="42">
        <v>3.67</v>
      </c>
      <c r="F49" s="42">
        <v>4.3470000000000004</v>
      </c>
      <c r="G49" s="42">
        <v>5.4539999999999997</v>
      </c>
      <c r="H49" s="42">
        <v>6.5590000000000002</v>
      </c>
      <c r="I49" s="42"/>
      <c r="J49" s="43"/>
    </row>
    <row r="50" spans="1:10">
      <c r="A50" s="49" t="s">
        <v>153</v>
      </c>
      <c r="B50" s="41"/>
      <c r="C50" s="42"/>
      <c r="D50" s="42">
        <v>2.83</v>
      </c>
      <c r="E50" s="42">
        <v>3.49</v>
      </c>
      <c r="F50" s="42">
        <v>4.1310000000000002</v>
      </c>
      <c r="G50" s="42"/>
      <c r="H50" s="42"/>
      <c r="I50" s="42"/>
      <c r="J50" s="43"/>
    </row>
    <row r="51" spans="1:10">
      <c r="A51" s="49" t="s">
        <v>154</v>
      </c>
      <c r="B51" s="41"/>
      <c r="C51" s="42"/>
      <c r="D51" s="42">
        <v>3.1309999999999998</v>
      </c>
      <c r="E51" s="42">
        <v>3.8660000000000001</v>
      </c>
      <c r="F51" s="42">
        <v>4.5819999999999999</v>
      </c>
      <c r="G51" s="42">
        <v>5.9569999999999999</v>
      </c>
      <c r="H51" s="42"/>
      <c r="I51" s="42"/>
      <c r="J51" s="43"/>
    </row>
    <row r="52" spans="1:10">
      <c r="A52" s="49" t="s">
        <v>155</v>
      </c>
      <c r="B52" s="41"/>
      <c r="C52" s="42"/>
      <c r="D52" s="42">
        <v>2.9609999999999999</v>
      </c>
      <c r="E52" s="42">
        <v>3.653</v>
      </c>
      <c r="F52" s="42">
        <v>4.306</v>
      </c>
      <c r="G52" s="42">
        <v>5.4539999999999997</v>
      </c>
      <c r="H52" s="42"/>
      <c r="I52" s="42"/>
      <c r="J52" s="43"/>
    </row>
    <row r="53" spans="1:10">
      <c r="A53" s="49" t="s">
        <v>156</v>
      </c>
      <c r="B53" s="41"/>
      <c r="C53" s="42"/>
      <c r="D53" s="42">
        <v>3.1309999999999998</v>
      </c>
      <c r="E53" s="42">
        <v>3.8660000000000001</v>
      </c>
      <c r="F53" s="42">
        <v>4.5819999999999999</v>
      </c>
      <c r="G53" s="42"/>
      <c r="H53" s="42"/>
      <c r="I53" s="42"/>
      <c r="J53" s="43"/>
    </row>
    <row r="54" spans="1:10">
      <c r="A54" s="49" t="s">
        <v>157</v>
      </c>
      <c r="B54" s="41"/>
      <c r="C54" s="42"/>
      <c r="D54" s="42"/>
      <c r="E54" s="42"/>
      <c r="F54" s="42"/>
      <c r="G54" s="42">
        <v>6.0819999999999999</v>
      </c>
      <c r="H54" s="42">
        <v>7.3440000000000003</v>
      </c>
      <c r="I54" s="42"/>
      <c r="J54" s="43"/>
    </row>
    <row r="55" spans="1:10">
      <c r="A55" s="49" t="s">
        <v>158</v>
      </c>
      <c r="B55" s="41"/>
      <c r="C55" s="42"/>
      <c r="D55" s="42">
        <v>3.6019999999999999</v>
      </c>
      <c r="E55" s="42">
        <v>4.4550000000000001</v>
      </c>
      <c r="F55" s="42">
        <v>5.2889999999999997</v>
      </c>
      <c r="G55" s="42">
        <v>6.71</v>
      </c>
      <c r="H55" s="42">
        <v>8.1289999999999996</v>
      </c>
      <c r="I55" s="42">
        <v>9.4440000000000008</v>
      </c>
      <c r="J55" s="43"/>
    </row>
    <row r="56" spans="1:10">
      <c r="A56" s="49" t="s">
        <v>159</v>
      </c>
      <c r="B56" s="41"/>
      <c r="C56" s="42"/>
      <c r="D56" s="42"/>
      <c r="E56" s="42"/>
      <c r="F56" s="42">
        <v>5.76</v>
      </c>
      <c r="G56" s="42">
        <v>7.3380000000000001</v>
      </c>
      <c r="H56" s="42">
        <v>8.9139999999999997</v>
      </c>
      <c r="I56" s="42"/>
      <c r="J56" s="43"/>
    </row>
    <row r="57" spans="1:10">
      <c r="A57" s="49" t="s">
        <v>160</v>
      </c>
      <c r="B57" s="41"/>
      <c r="C57" s="42"/>
      <c r="D57" s="42">
        <v>3.4449999999999998</v>
      </c>
      <c r="E57" s="42"/>
      <c r="F57" s="42"/>
      <c r="G57" s="42"/>
      <c r="H57" s="42"/>
      <c r="I57" s="42"/>
      <c r="J57" s="43"/>
    </row>
    <row r="58" spans="1:10">
      <c r="A58" s="49" t="s">
        <v>161</v>
      </c>
      <c r="B58" s="41"/>
      <c r="C58" s="42"/>
      <c r="D58" s="42">
        <v>3.2879999999999998</v>
      </c>
      <c r="E58" s="42">
        <v>4.0620000000000003</v>
      </c>
      <c r="F58" s="42">
        <v>4.8179999999999996</v>
      </c>
      <c r="G58" s="42">
        <v>6.0819999999999999</v>
      </c>
      <c r="H58" s="42"/>
      <c r="I58" s="42"/>
      <c r="J58" s="43"/>
    </row>
    <row r="59" spans="1:10">
      <c r="A59" s="49" t="s">
        <v>162</v>
      </c>
      <c r="B59" s="41"/>
      <c r="C59" s="42">
        <v>2.6120000000000001</v>
      </c>
      <c r="D59" s="42">
        <v>3.4449999999999998</v>
      </c>
      <c r="E59" s="42">
        <v>4.2590000000000003</v>
      </c>
      <c r="F59" s="42">
        <v>5.0529999999999999</v>
      </c>
      <c r="G59" s="42"/>
      <c r="H59" s="42"/>
      <c r="I59" s="42"/>
      <c r="J59" s="43"/>
    </row>
    <row r="60" spans="1:10">
      <c r="A60" s="49" t="s">
        <v>163</v>
      </c>
      <c r="B60" s="41"/>
      <c r="C60" s="42">
        <v>2.73</v>
      </c>
      <c r="D60" s="42">
        <v>3.6019999999999999</v>
      </c>
      <c r="E60" s="42">
        <v>4.4550000000000001</v>
      </c>
      <c r="F60" s="42">
        <v>5.2889999999999997</v>
      </c>
      <c r="G60" s="42">
        <v>6.71</v>
      </c>
      <c r="H60" s="42">
        <v>8.1289999999999996</v>
      </c>
      <c r="I60" s="42">
        <v>9.4440000000000008</v>
      </c>
      <c r="J60" s="43"/>
    </row>
    <row r="61" spans="1:10">
      <c r="A61" s="49" t="s">
        <v>164</v>
      </c>
      <c r="B61" s="41"/>
      <c r="C61" s="42"/>
      <c r="D61" s="42">
        <v>3.9159999999999999</v>
      </c>
      <c r="E61" s="42">
        <v>4.9470000000000001</v>
      </c>
      <c r="F61" s="42">
        <v>5.76</v>
      </c>
      <c r="G61" s="42">
        <v>7.3380000000000001</v>
      </c>
      <c r="H61" s="42">
        <v>8.9139999999999997</v>
      </c>
      <c r="I61" s="42">
        <v>10.385999999999999</v>
      </c>
      <c r="J61" s="43"/>
    </row>
    <row r="62" spans="1:10">
      <c r="A62" s="49" t="s">
        <v>165</v>
      </c>
      <c r="B62" s="41"/>
      <c r="C62" s="42"/>
      <c r="D62" s="42">
        <v>4.2300000000000004</v>
      </c>
      <c r="E62" s="42">
        <v>5.24</v>
      </c>
      <c r="F62" s="42">
        <v>6.17</v>
      </c>
      <c r="G62" s="42">
        <v>7.9660000000000002</v>
      </c>
      <c r="H62" s="42">
        <v>9.6989999999999998</v>
      </c>
      <c r="I62" s="42">
        <v>11.327999999999999</v>
      </c>
      <c r="J62" s="43"/>
    </row>
    <row r="63" spans="1:10">
      <c r="A63" s="49" t="s">
        <v>166</v>
      </c>
      <c r="B63" s="41"/>
      <c r="C63" s="42"/>
      <c r="D63" s="42"/>
      <c r="E63" s="42"/>
      <c r="F63" s="42"/>
      <c r="G63" s="42">
        <v>8.5939999999999994</v>
      </c>
      <c r="H63" s="42">
        <v>10.484</v>
      </c>
      <c r="I63" s="42"/>
      <c r="J63" s="43"/>
    </row>
    <row r="64" spans="1:10">
      <c r="A64" s="49" t="s">
        <v>167</v>
      </c>
      <c r="B64" s="41"/>
      <c r="C64" s="42"/>
      <c r="D64" s="42"/>
      <c r="E64" s="42"/>
      <c r="F64" s="42"/>
      <c r="G64" s="42">
        <v>6.71</v>
      </c>
      <c r="H64" s="42">
        <v>8.1289999999999996</v>
      </c>
      <c r="I64" s="42"/>
      <c r="J64" s="43"/>
    </row>
    <row r="65" spans="1:10">
      <c r="A65" s="49" t="s">
        <v>168</v>
      </c>
      <c r="B65" s="41"/>
      <c r="C65" s="42"/>
      <c r="D65" s="42">
        <v>3.9159999999999999</v>
      </c>
      <c r="E65" s="42">
        <v>4.8470000000000004</v>
      </c>
      <c r="F65" s="42">
        <v>5.76</v>
      </c>
      <c r="G65" s="42">
        <v>7.5270000000000001</v>
      </c>
      <c r="H65" s="42"/>
      <c r="I65" s="42"/>
      <c r="J65" s="43"/>
    </row>
    <row r="66" spans="1:10">
      <c r="A66" s="49" t="s">
        <v>169</v>
      </c>
      <c r="B66" s="41"/>
      <c r="C66" s="42"/>
      <c r="D66" s="42"/>
      <c r="E66" s="42"/>
      <c r="F66" s="42"/>
      <c r="G66" s="42">
        <v>7.9660000000000002</v>
      </c>
      <c r="H66" s="42">
        <v>9.6989999999999998</v>
      </c>
      <c r="I66" s="42">
        <v>11.327999999999999</v>
      </c>
      <c r="J66" s="43"/>
    </row>
    <row r="67" spans="1:10">
      <c r="A67" s="49" t="s">
        <v>170</v>
      </c>
      <c r="B67" s="41"/>
      <c r="C67" s="42"/>
      <c r="D67" s="42"/>
      <c r="E67" s="42"/>
      <c r="F67" s="42"/>
      <c r="G67" s="42">
        <v>9.2219999999999995</v>
      </c>
      <c r="H67" s="42">
        <v>11.269</v>
      </c>
      <c r="I67" s="42"/>
      <c r="J67" s="43"/>
    </row>
    <row r="68" spans="1:10">
      <c r="A68" s="49" t="s">
        <v>171</v>
      </c>
      <c r="B68" s="41"/>
      <c r="C68" s="42"/>
      <c r="D68" s="42">
        <v>3.8759999999999999</v>
      </c>
      <c r="E68" s="42"/>
      <c r="F68" s="42"/>
      <c r="G68" s="42"/>
      <c r="H68" s="42"/>
      <c r="I68" s="42"/>
      <c r="J68" s="43"/>
    </row>
    <row r="69" spans="1:10">
      <c r="A69" s="49" t="s">
        <v>172</v>
      </c>
      <c r="B69" s="41"/>
      <c r="C69" s="42"/>
      <c r="D69" s="42">
        <v>4.2300000000000004</v>
      </c>
      <c r="E69" s="42">
        <v>5.24</v>
      </c>
      <c r="F69" s="42"/>
      <c r="G69" s="42">
        <v>7.9660000000000002</v>
      </c>
      <c r="H69" s="42">
        <v>9.6989999999999998</v>
      </c>
      <c r="I69" s="42">
        <v>11.327999999999999</v>
      </c>
      <c r="J69" s="43"/>
    </row>
    <row r="70" spans="1:10">
      <c r="A70" s="49" t="s">
        <v>173</v>
      </c>
      <c r="B70" s="41"/>
      <c r="C70" s="42"/>
      <c r="D70" s="42"/>
      <c r="E70" s="42"/>
      <c r="F70" s="42">
        <v>6.702</v>
      </c>
      <c r="G70" s="42">
        <v>8.5939999999999994</v>
      </c>
      <c r="H70" s="42">
        <v>10.484</v>
      </c>
      <c r="I70" s="42">
        <v>12.27</v>
      </c>
      <c r="J70" s="43"/>
    </row>
    <row r="71" spans="1:10">
      <c r="A71" s="49" t="s">
        <v>174</v>
      </c>
      <c r="B71" s="41"/>
      <c r="C71" s="42"/>
      <c r="D71" s="42"/>
      <c r="E71" s="42"/>
      <c r="F71" s="42">
        <v>7.173</v>
      </c>
      <c r="G71" s="42">
        <v>9.2219999999999995</v>
      </c>
      <c r="H71" s="42">
        <v>11.269</v>
      </c>
      <c r="I71" s="42">
        <v>13.212</v>
      </c>
      <c r="J71" s="43"/>
    </row>
    <row r="72" spans="1:10">
      <c r="A72" s="49" t="s">
        <v>175</v>
      </c>
      <c r="B72" s="41"/>
      <c r="C72" s="42"/>
      <c r="D72" s="42"/>
      <c r="E72" s="42"/>
      <c r="F72" s="42"/>
      <c r="G72" s="42">
        <v>10.478</v>
      </c>
      <c r="H72" s="42">
        <v>12.839</v>
      </c>
      <c r="I72" s="42">
        <v>15.096</v>
      </c>
      <c r="J72" s="43"/>
    </row>
    <row r="73" spans="1:10">
      <c r="A73" s="49" t="s">
        <v>176</v>
      </c>
      <c r="B73" s="41"/>
      <c r="C73" s="42"/>
      <c r="D73" s="42"/>
      <c r="E73" s="42"/>
      <c r="F73" s="42">
        <v>6.702</v>
      </c>
      <c r="G73" s="42"/>
      <c r="H73" s="42"/>
      <c r="I73" s="42"/>
      <c r="J73" s="43"/>
    </row>
    <row r="74" spans="1:10">
      <c r="A74" s="49" t="s">
        <v>177</v>
      </c>
      <c r="B74" s="41"/>
      <c r="C74" s="42"/>
      <c r="D74" s="42"/>
      <c r="E74" s="42"/>
      <c r="F74" s="42"/>
      <c r="G74" s="42">
        <v>9.2219999999999995</v>
      </c>
      <c r="H74" s="42">
        <v>11.269</v>
      </c>
      <c r="I74" s="42">
        <v>13.212</v>
      </c>
      <c r="J74" s="43"/>
    </row>
    <row r="75" spans="1:10">
      <c r="A75" s="49" t="s">
        <v>178</v>
      </c>
      <c r="B75" s="41"/>
      <c r="C75" s="42"/>
      <c r="D75" s="42"/>
      <c r="E75" s="42"/>
      <c r="F75" s="42"/>
      <c r="G75" s="42">
        <v>9.2219999999999995</v>
      </c>
      <c r="H75" s="42">
        <v>11.269</v>
      </c>
      <c r="I75" s="42">
        <v>13.212</v>
      </c>
      <c r="J75" s="43"/>
    </row>
    <row r="76" spans="1:10">
      <c r="A76" s="49" t="s">
        <v>179</v>
      </c>
      <c r="B76" s="41"/>
      <c r="C76" s="42"/>
      <c r="D76" s="42"/>
      <c r="E76" s="42">
        <v>6.81</v>
      </c>
      <c r="F76" s="42">
        <v>8.1150000000000002</v>
      </c>
      <c r="G76" s="42">
        <v>10.478</v>
      </c>
      <c r="H76" s="42">
        <v>12.839</v>
      </c>
      <c r="I76" s="42">
        <v>15.096</v>
      </c>
      <c r="J76" s="43"/>
    </row>
    <row r="77" spans="1:10">
      <c r="A77" s="49" t="s">
        <v>180</v>
      </c>
      <c r="B77" s="41"/>
      <c r="C77" s="42"/>
      <c r="D77" s="42"/>
      <c r="E77" s="42"/>
      <c r="F77" s="42"/>
      <c r="G77" s="42">
        <v>11.734</v>
      </c>
      <c r="H77" s="42">
        <v>14.409000000000001</v>
      </c>
      <c r="I77" s="42">
        <v>16.98</v>
      </c>
      <c r="J77" s="43">
        <v>21.814</v>
      </c>
    </row>
    <row r="78" spans="1:10">
      <c r="A78" s="49" t="s">
        <v>181</v>
      </c>
      <c r="B78" s="41"/>
      <c r="C78" s="42"/>
      <c r="D78" s="42"/>
      <c r="E78" s="42">
        <v>7.7910000000000004</v>
      </c>
      <c r="F78" s="42">
        <v>9.2919999999999998</v>
      </c>
      <c r="G78" s="42"/>
      <c r="H78" s="42"/>
      <c r="I78" s="42"/>
      <c r="J78" s="43"/>
    </row>
    <row r="79" spans="1:10">
      <c r="A79" s="49" t="s">
        <v>182</v>
      </c>
      <c r="B79" s="41"/>
      <c r="C79" s="42"/>
      <c r="D79" s="42"/>
      <c r="E79" s="42"/>
      <c r="F79" s="42">
        <v>9.9990000000000006</v>
      </c>
      <c r="G79" s="42">
        <v>12.99</v>
      </c>
      <c r="H79" s="42">
        <v>15.978999999999999</v>
      </c>
      <c r="I79" s="42">
        <v>18.864000000000001</v>
      </c>
      <c r="J79" s="43">
        <v>24.326000000000001</v>
      </c>
    </row>
    <row r="80" spans="1:10">
      <c r="A80" s="49" t="s">
        <v>183</v>
      </c>
      <c r="B80" s="41"/>
      <c r="C80" s="42"/>
      <c r="D80" s="42"/>
      <c r="E80" s="42">
        <v>4.5620000000000003</v>
      </c>
      <c r="F80" s="42">
        <v>6.8360000000000003</v>
      </c>
      <c r="G80" s="42"/>
      <c r="H80" s="42"/>
      <c r="I80" s="42"/>
      <c r="J80" s="43"/>
    </row>
    <row r="81" spans="1:10">
      <c r="A81" s="49" t="s">
        <v>184</v>
      </c>
      <c r="B81" s="41"/>
      <c r="C81" s="42"/>
      <c r="D81" s="42"/>
      <c r="E81" s="42"/>
      <c r="F81" s="42"/>
      <c r="G81" s="42">
        <v>10.478</v>
      </c>
      <c r="H81" s="42">
        <v>12.839</v>
      </c>
      <c r="I81" s="42">
        <v>15.096</v>
      </c>
      <c r="J81" s="43"/>
    </row>
    <row r="82" spans="1:10">
      <c r="A82" s="49" t="s">
        <v>185</v>
      </c>
      <c r="B82" s="41"/>
      <c r="C82" s="42"/>
      <c r="D82" s="42"/>
      <c r="E82" s="42"/>
      <c r="F82" s="42"/>
      <c r="G82" s="42">
        <v>11.734</v>
      </c>
      <c r="H82" s="42">
        <v>14.409000000000001</v>
      </c>
      <c r="I82" s="42">
        <v>16.98</v>
      </c>
      <c r="J82" s="43"/>
    </row>
    <row r="83" spans="1:10">
      <c r="A83" s="49" t="s">
        <v>186</v>
      </c>
      <c r="B83" s="41"/>
      <c r="C83" s="42"/>
      <c r="D83" s="42"/>
      <c r="E83" s="42"/>
      <c r="F83" s="42"/>
      <c r="G83" s="42">
        <v>12.362</v>
      </c>
      <c r="H83" s="42">
        <v>15.194000000000001</v>
      </c>
      <c r="I83" s="42">
        <v>17.922000000000001</v>
      </c>
      <c r="J83" s="43"/>
    </row>
    <row r="84" spans="1:10">
      <c r="A84" s="49" t="s">
        <v>187</v>
      </c>
      <c r="B84" s="41"/>
      <c r="C84" s="42"/>
      <c r="D84" s="42"/>
      <c r="E84" s="42"/>
      <c r="F84" s="42"/>
      <c r="G84" s="42">
        <v>12.99</v>
      </c>
      <c r="H84" s="42">
        <v>15.978999999999999</v>
      </c>
      <c r="I84" s="42">
        <v>18.864000000000001</v>
      </c>
      <c r="J84" s="43">
        <v>24.326000000000001</v>
      </c>
    </row>
    <row r="85" spans="1:10">
      <c r="A85" s="49" t="s">
        <v>188</v>
      </c>
      <c r="B85" s="41"/>
      <c r="C85" s="42"/>
      <c r="D85" s="42"/>
      <c r="E85" s="42"/>
      <c r="F85" s="42">
        <v>10.132999999999999</v>
      </c>
      <c r="G85" s="42"/>
      <c r="H85" s="42"/>
      <c r="I85" s="42"/>
      <c r="J85" s="43"/>
    </row>
    <row r="86" spans="1:10">
      <c r="A86" s="49" t="s">
        <v>189</v>
      </c>
      <c r="B86" s="41"/>
      <c r="C86" s="42"/>
      <c r="D86" s="42"/>
      <c r="E86" s="42"/>
      <c r="F86" s="42">
        <v>8.9480000000000004</v>
      </c>
      <c r="G86" s="42"/>
      <c r="H86" s="42"/>
      <c r="I86" s="42"/>
      <c r="J86" s="43"/>
    </row>
    <row r="87" spans="1:10">
      <c r="A87" s="49" t="s">
        <v>190</v>
      </c>
      <c r="B87" s="41"/>
      <c r="C87" s="42"/>
      <c r="D87" s="42"/>
      <c r="E87" s="42"/>
      <c r="F87" s="42"/>
      <c r="G87" s="42">
        <v>11.734</v>
      </c>
      <c r="H87" s="42">
        <v>14.409000000000001</v>
      </c>
      <c r="I87" s="42">
        <v>16.98</v>
      </c>
      <c r="J87" s="43"/>
    </row>
    <row r="88" spans="1:10">
      <c r="A88" s="49" t="s">
        <v>191</v>
      </c>
      <c r="B88" s="41"/>
      <c r="C88" s="42"/>
      <c r="D88" s="42"/>
      <c r="E88" s="42"/>
      <c r="F88" s="42"/>
      <c r="G88" s="42">
        <v>14.874000000000001</v>
      </c>
      <c r="H88" s="42">
        <v>18.334</v>
      </c>
      <c r="I88" s="42">
        <v>21.69</v>
      </c>
      <c r="J88" s="43">
        <v>28.094000000000001</v>
      </c>
    </row>
    <row r="89" spans="1:10">
      <c r="A89" s="49" t="s">
        <v>192</v>
      </c>
      <c r="B89" s="41"/>
      <c r="C89" s="42"/>
      <c r="D89" s="42"/>
      <c r="E89" s="42"/>
      <c r="F89" s="42"/>
      <c r="G89" s="42">
        <v>14.246</v>
      </c>
      <c r="H89" s="42">
        <v>17.548999999999999</v>
      </c>
      <c r="I89" s="42">
        <v>20.748000000000001</v>
      </c>
      <c r="J89" s="43">
        <v>26.838000000000001</v>
      </c>
    </row>
    <row r="90" spans="1:10">
      <c r="A90" s="49" t="s">
        <v>193</v>
      </c>
      <c r="B90" s="41"/>
      <c r="C90" s="42"/>
      <c r="D90" s="42"/>
      <c r="E90" s="42"/>
      <c r="F90" s="42"/>
      <c r="G90" s="42">
        <v>14.874000000000001</v>
      </c>
      <c r="H90" s="42">
        <v>18.334</v>
      </c>
      <c r="I90" s="42">
        <v>21.69</v>
      </c>
      <c r="J90" s="43">
        <v>28.094000000000001</v>
      </c>
    </row>
    <row r="91" spans="1:10">
      <c r="A91" s="49" t="s">
        <v>194</v>
      </c>
      <c r="B91" s="41"/>
      <c r="C91" s="42"/>
      <c r="D91" s="42"/>
      <c r="E91" s="42"/>
      <c r="F91" s="42"/>
      <c r="G91" s="42">
        <v>14.246</v>
      </c>
      <c r="H91" s="42">
        <v>17.548999999999999</v>
      </c>
      <c r="I91" s="42">
        <v>20.748000000000001</v>
      </c>
      <c r="J91" s="43"/>
    </row>
    <row r="92" spans="1:10">
      <c r="A92" s="49" t="s">
        <v>195</v>
      </c>
      <c r="B92" s="41"/>
      <c r="C92" s="42"/>
      <c r="D92" s="42"/>
      <c r="E92" s="42"/>
      <c r="F92" s="42"/>
      <c r="G92" s="42"/>
      <c r="H92" s="42">
        <v>19.119</v>
      </c>
      <c r="I92" s="42">
        <v>22.632000000000001</v>
      </c>
      <c r="J92" s="43"/>
    </row>
    <row r="93" spans="1:10">
      <c r="A93" s="49" t="s">
        <v>196</v>
      </c>
      <c r="B93" s="41"/>
      <c r="C93" s="42"/>
      <c r="D93" s="42"/>
      <c r="E93" s="42"/>
      <c r="F93" s="42"/>
      <c r="G93" s="42"/>
      <c r="H93" s="42"/>
      <c r="I93" s="42"/>
      <c r="J93" s="43">
        <v>31.861999999999998</v>
      </c>
    </row>
    <row r="94" spans="1:10">
      <c r="A94" s="49" t="s">
        <v>197</v>
      </c>
      <c r="B94" s="41"/>
      <c r="C94" s="42"/>
      <c r="D94" s="42"/>
      <c r="E94" s="42"/>
      <c r="F94" s="42"/>
      <c r="G94" s="42">
        <v>18.013999999999999</v>
      </c>
      <c r="H94" s="42">
        <v>22.259</v>
      </c>
      <c r="I94" s="42">
        <v>26.4</v>
      </c>
      <c r="J94" s="43">
        <v>34.374000000000002</v>
      </c>
    </row>
    <row r="95" spans="1:10">
      <c r="A95" s="49" t="s">
        <v>198</v>
      </c>
      <c r="B95" s="41"/>
      <c r="C95" s="42"/>
      <c r="D95" s="42"/>
      <c r="E95" s="42"/>
      <c r="F95" s="42"/>
      <c r="G95" s="42"/>
      <c r="H95" s="42"/>
      <c r="I95" s="42">
        <v>28.283999999999999</v>
      </c>
      <c r="J95" s="43">
        <v>36.886000000000003</v>
      </c>
    </row>
    <row r="96" spans="1:10">
      <c r="A96" s="49" t="s">
        <v>199</v>
      </c>
      <c r="B96" s="41"/>
      <c r="C96" s="42"/>
      <c r="D96" s="42"/>
      <c r="E96" s="42"/>
      <c r="F96" s="42"/>
      <c r="G96" s="42"/>
      <c r="H96" s="42"/>
      <c r="I96" s="42">
        <v>31.11</v>
      </c>
      <c r="J96" s="43">
        <v>40.654000000000003</v>
      </c>
    </row>
    <row r="97" spans="1:10">
      <c r="A97" s="49" t="s">
        <v>200</v>
      </c>
      <c r="B97" s="41"/>
      <c r="C97" s="42"/>
      <c r="D97" s="42"/>
      <c r="E97" s="42"/>
      <c r="F97" s="42"/>
      <c r="G97" s="42"/>
      <c r="H97" s="42"/>
      <c r="I97" s="42">
        <v>30.167999999999999</v>
      </c>
      <c r="J97" s="43">
        <v>39.398000000000003</v>
      </c>
    </row>
    <row r="98" spans="1:10">
      <c r="A98" s="49" t="s">
        <v>201</v>
      </c>
      <c r="B98" s="41"/>
      <c r="C98" s="42"/>
      <c r="D98" s="42"/>
      <c r="E98" s="42"/>
      <c r="F98" s="42"/>
      <c r="G98" s="42"/>
      <c r="H98" s="42"/>
      <c r="I98" s="42">
        <v>32.052</v>
      </c>
      <c r="J98" s="43">
        <v>41.91</v>
      </c>
    </row>
    <row r="99" spans="1:10">
      <c r="A99" s="49" t="s">
        <v>202</v>
      </c>
      <c r="B99" s="41"/>
      <c r="C99" s="42"/>
      <c r="D99" s="42"/>
      <c r="E99" s="42"/>
      <c r="F99" s="42"/>
      <c r="G99" s="42">
        <v>21.154</v>
      </c>
      <c r="H99" s="42">
        <v>26.184000000000001</v>
      </c>
      <c r="I99" s="42">
        <v>31.11</v>
      </c>
      <c r="J99" s="43">
        <v>40.654000000000003</v>
      </c>
    </row>
    <row r="100" spans="1:10" ht="15.75" thickBot="1">
      <c r="A100" s="50" t="s">
        <v>203</v>
      </c>
      <c r="B100" s="51"/>
      <c r="C100" s="52"/>
      <c r="D100" s="52"/>
      <c r="E100" s="52"/>
      <c r="F100" s="52"/>
      <c r="G100" s="52"/>
      <c r="H100" s="52"/>
      <c r="I100" s="52">
        <v>35.82</v>
      </c>
      <c r="J100" s="53">
        <v>46.933999999999997</v>
      </c>
    </row>
  </sheetData>
  <mergeCells count="2">
    <mergeCell ref="B1:J1"/>
    <mergeCell ref="B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NEREZ+OCEL - PLECH</vt:lpstr>
      <vt:lpstr>Jackel převodník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2017-08-14T06:53:36Z</dcterms:created>
  <dcterms:modified xsi:type="dcterms:W3CDTF">2017-11-21T07:05:15Z</dcterms:modified>
</cp:coreProperties>
</file>