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120" yWindow="75" windowWidth="19035" windowHeight="11955" activeTab="1"/>
  </bookViews>
  <sheets>
    <sheet name="Osobní údaje" sheetId="3" r:id="rId1"/>
    <sheet name="Vyhodnocení zahraniční cesty" sheetId="1" r:id="rId2"/>
    <sheet name="vstupní data" sheetId="4" r:id="rId3"/>
  </sheets>
  <definedNames>
    <definedName name="_xlnm._FilterDatabase" localSheetId="2" hidden="1">'vstupní data'!$A$2:$C$176</definedName>
    <definedName name="b" localSheetId="2">'vstupní data'!#REF!</definedName>
    <definedName name="cc" localSheetId="2">'vstupní data'!#REF!</definedName>
    <definedName name="d" localSheetId="2">'vstupní data'!#REF!</definedName>
    <definedName name="e" localSheetId="2">'vstupní data'!#REF!</definedName>
    <definedName name="f" localSheetId="2">'vstupní data'!#REF!</definedName>
    <definedName name="g" localSheetId="2">'vstupní data'!#REF!</definedName>
    <definedName name="h" localSheetId="2">'vstupní data'!#REF!</definedName>
    <definedName name="ch" localSheetId="2">'vstupní data'!#REF!</definedName>
    <definedName name="i" localSheetId="2">'vstupní data'!#REF!</definedName>
    <definedName name="j" localSheetId="2">'vstupní data'!#REF!</definedName>
    <definedName name="k" localSheetId="2">'vstupní data'!#REF!</definedName>
    <definedName name="l" localSheetId="2">'vstupní data'!#REF!</definedName>
    <definedName name="m" localSheetId="2">'vstupní data'!#REF!</definedName>
    <definedName name="n" localSheetId="2">'vstupní data'!#REF!</definedName>
    <definedName name="o" localSheetId="2">'vstupní data'!#REF!</definedName>
    <definedName name="p" localSheetId="2">'vstupní data'!#REF!</definedName>
    <definedName name="rr" localSheetId="2">'vstupní data'!#REF!</definedName>
    <definedName name="s" localSheetId="2">'vstupní data'!#REF!</definedName>
    <definedName name="ss" localSheetId="2">'vstupní data'!#REF!</definedName>
    <definedName name="t" localSheetId="2">'vstupní data'!#REF!</definedName>
    <definedName name="u" localSheetId="2">'vstupní data'!#REF!</definedName>
    <definedName name="USD">'vstupní data'!$K$2</definedName>
    <definedName name="v" localSheetId="2">'vstupní data'!#REF!</definedName>
    <definedName name="z" localSheetId="2">'vstupní data'!#REF!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Q24" i="1" l="1"/>
  <c r="J9" i="1"/>
  <c r="J10" i="1"/>
  <c r="J11" i="1"/>
  <c r="J12" i="1"/>
  <c r="J13" i="1"/>
  <c r="J14" i="1"/>
  <c r="J15" i="1"/>
  <c r="J16" i="1"/>
  <c r="J8" i="1"/>
  <c r="N9" i="1" l="1"/>
  <c r="L9" i="1"/>
  <c r="I9" i="1" s="1"/>
  <c r="O9" i="1" l="1"/>
  <c r="P9" i="1" s="1"/>
  <c r="Q9" i="1" s="1"/>
  <c r="N15" i="1"/>
  <c r="L15" i="1" l="1"/>
  <c r="L16" i="1" l="1"/>
  <c r="O15" i="1"/>
  <c r="P15" i="1" s="1"/>
  <c r="Q15" i="1" s="1"/>
  <c r="N16" i="1"/>
  <c r="Q25" i="1"/>
  <c r="N14" i="1"/>
  <c r="O16" i="1" l="1"/>
  <c r="P16" i="1" s="1"/>
  <c r="Q16" i="1" s="1"/>
  <c r="N13" i="1"/>
  <c r="L14" i="1"/>
  <c r="O14" i="1" s="1"/>
  <c r="P14" i="1" s="1"/>
  <c r="Q14" i="1" s="1"/>
  <c r="L13" i="1"/>
  <c r="O13" i="1" s="1"/>
  <c r="P13" i="1" l="1"/>
  <c r="Q13" i="1" s="1"/>
  <c r="L10" i="1"/>
  <c r="L11" i="1"/>
  <c r="L12" i="1"/>
  <c r="J19" i="1"/>
  <c r="J5" i="1"/>
  <c r="P5" i="1" s="1"/>
  <c r="Q5" i="1" s="1"/>
  <c r="L8" i="1" l="1"/>
  <c r="I11" i="1"/>
  <c r="N11" i="1"/>
  <c r="O11" i="1" s="1"/>
  <c r="N12" i="1"/>
  <c r="O12" i="1" s="1"/>
  <c r="I10" i="1"/>
  <c r="N10" i="1"/>
  <c r="O10" i="1" s="1"/>
  <c r="I12" i="1"/>
  <c r="P18" i="1"/>
  <c r="Q18" i="1" s="1"/>
  <c r="I8" i="1" l="1"/>
  <c r="P12" i="1"/>
  <c r="Q12" i="1" s="1"/>
  <c r="P11" i="1"/>
  <c r="Q11" i="1" s="1"/>
  <c r="P10" i="1"/>
  <c r="Q10" i="1" s="1"/>
  <c r="N8" i="1"/>
  <c r="O8" i="1" s="1"/>
  <c r="P8" i="1" l="1"/>
  <c r="Q8" i="1" l="1"/>
  <c r="Q21" i="1" s="1"/>
  <c r="P6" i="1"/>
  <c r="Q6" i="1" s="1"/>
  <c r="P19" i="1"/>
  <c r="Q19" i="1" s="1"/>
  <c r="Q22" i="1" l="1"/>
  <c r="Q23" i="1" s="1"/>
  <c r="Q26" i="1" s="1"/>
  <c r="P21" i="1" l="1"/>
  <c r="Q28" i="1" l="1"/>
</calcChain>
</file>

<file path=xl/sharedStrings.xml><?xml version="1.0" encoding="utf-8"?>
<sst xmlns="http://schemas.openxmlformats.org/spreadsheetml/2006/main" count="437" uniqueCount="238">
  <si>
    <t>Vyhodnocení zahraniční pracovní cesty</t>
  </si>
  <si>
    <t>Datum</t>
  </si>
  <si>
    <t>Místo</t>
  </si>
  <si>
    <t>Nutné náklady</t>
  </si>
  <si>
    <t>Celkem</t>
  </si>
  <si>
    <t>Přepočet</t>
  </si>
  <si>
    <t>Denní stravné</t>
  </si>
  <si>
    <t>Počet bezplatných jídel</t>
  </si>
  <si>
    <t>Odečet stravného po krácení</t>
  </si>
  <si>
    <t>Kapesné v %</t>
  </si>
  <si>
    <t>Kapesné celkem</t>
  </si>
  <si>
    <t>Kurz měny</t>
  </si>
  <si>
    <t>Afghánistán</t>
  </si>
  <si>
    <t>EUR</t>
  </si>
  <si>
    <t>Albánie</t>
  </si>
  <si>
    <t>Alžírsko</t>
  </si>
  <si>
    <t>Andorra</t>
  </si>
  <si>
    <t>Angola</t>
  </si>
  <si>
    <t>USD</t>
  </si>
  <si>
    <t>Argentina</t>
  </si>
  <si>
    <t>Arménie</t>
  </si>
  <si>
    <t>Ázerbájdžán</t>
  </si>
  <si>
    <t>Bahamy</t>
  </si>
  <si>
    <t>Bahrajn</t>
  </si>
  <si>
    <t>Bangladéš</t>
  </si>
  <si>
    <t>Belgie</t>
  </si>
  <si>
    <t>Belize</t>
  </si>
  <si>
    <t>Benin</t>
  </si>
  <si>
    <t>Bermudy</t>
  </si>
  <si>
    <t>Bělorusko</t>
  </si>
  <si>
    <t>Bhútán</t>
  </si>
  <si>
    <t>Bolívie</t>
  </si>
  <si>
    <t>Bosna a Hercegovina</t>
  </si>
  <si>
    <t>Botswana</t>
  </si>
  <si>
    <t>Brazílie</t>
  </si>
  <si>
    <t>Brunej</t>
  </si>
  <si>
    <t>Bulharsko</t>
  </si>
  <si>
    <t>Burkina Faso</t>
  </si>
  <si>
    <t>Burundi</t>
  </si>
  <si>
    <t>Čad</t>
  </si>
  <si>
    <t>Černá Hora</t>
  </si>
  <si>
    <t>Čína</t>
  </si>
  <si>
    <t>Dánsko</t>
  </si>
  <si>
    <t>Džibuti</t>
  </si>
  <si>
    <t>Egypt</t>
  </si>
  <si>
    <t>Ekvádor</t>
  </si>
  <si>
    <t>Eritrea</t>
  </si>
  <si>
    <t>Estonsko</t>
  </si>
  <si>
    <t>Etiopie</t>
  </si>
  <si>
    <t>Filipíny</t>
  </si>
  <si>
    <t>Finsko</t>
  </si>
  <si>
    <t>Francie</t>
  </si>
  <si>
    <t>Francouzská Guayana</t>
  </si>
  <si>
    <t>Gabon</t>
  </si>
  <si>
    <t>Gambie</t>
  </si>
  <si>
    <t>Ghana</t>
  </si>
  <si>
    <t>Gibraltar</t>
  </si>
  <si>
    <t>Gruzie</t>
  </si>
  <si>
    <t>Guatemala</t>
  </si>
  <si>
    <t>Guinea</t>
  </si>
  <si>
    <t>Guinea-Bissau</t>
  </si>
  <si>
    <t>Guayana</t>
  </si>
  <si>
    <t>Honduras</t>
  </si>
  <si>
    <t>Hongkong</t>
  </si>
  <si>
    <t>Chile</t>
  </si>
  <si>
    <t>Chorvatsko</t>
  </si>
  <si>
    <t>Indie</t>
  </si>
  <si>
    <t>Indonésie</t>
  </si>
  <si>
    <t>Irák</t>
  </si>
  <si>
    <t>Írán</t>
  </si>
  <si>
    <t>Irsko</t>
  </si>
  <si>
    <t>Island</t>
  </si>
  <si>
    <t>Itálie včetně Vatikánu a San Marina</t>
  </si>
  <si>
    <t>Izrael</t>
  </si>
  <si>
    <t>Japonsko</t>
  </si>
  <si>
    <t>Jemen</t>
  </si>
  <si>
    <t>Jihoafrická republika</t>
  </si>
  <si>
    <t>Jordánsko</t>
  </si>
  <si>
    <t>Kambodža</t>
  </si>
  <si>
    <t>Kamerun</t>
  </si>
  <si>
    <t>Kanada</t>
  </si>
  <si>
    <t>Kapverdy</t>
  </si>
  <si>
    <t>Karibik - ostrovní státy2)</t>
  </si>
  <si>
    <t>Katar</t>
  </si>
  <si>
    <t>Kazachstán</t>
  </si>
  <si>
    <t>Keňa</t>
  </si>
  <si>
    <t>Kolumbie</t>
  </si>
  <si>
    <t>Komory</t>
  </si>
  <si>
    <t>Konžská republika (Brazzaville)</t>
  </si>
  <si>
    <t>Konžská demokratická republika</t>
  </si>
  <si>
    <t>Korejská lidově demokratická republika</t>
  </si>
  <si>
    <t>Korejská republika</t>
  </si>
  <si>
    <t>Kosovo</t>
  </si>
  <si>
    <t>Kostarika</t>
  </si>
  <si>
    <t>Kuba</t>
  </si>
  <si>
    <t>Kuvajt</t>
  </si>
  <si>
    <t>Kypr</t>
  </si>
  <si>
    <t>Kyrgystán</t>
  </si>
  <si>
    <t>Laos</t>
  </si>
  <si>
    <t>Lesotho</t>
  </si>
  <si>
    <t>Libanon</t>
  </si>
  <si>
    <t>Libérie</t>
  </si>
  <si>
    <t>Libye</t>
  </si>
  <si>
    <t>Lichtenštejnsko</t>
  </si>
  <si>
    <t>Litva</t>
  </si>
  <si>
    <t>Lotyšsko</t>
  </si>
  <si>
    <t>Lucembursko</t>
  </si>
  <si>
    <t>Macao</t>
  </si>
  <si>
    <t>Madagaskar</t>
  </si>
  <si>
    <t>Maďarsko</t>
  </si>
  <si>
    <t>Makedonie</t>
  </si>
  <si>
    <t>Malajsie</t>
  </si>
  <si>
    <t>Malawi</t>
  </si>
  <si>
    <t>Maledivy</t>
  </si>
  <si>
    <t>Mali</t>
  </si>
  <si>
    <t>Malta</t>
  </si>
  <si>
    <t>Maroko</t>
  </si>
  <si>
    <t>Mauretánie</t>
  </si>
  <si>
    <t>Mauricius</t>
  </si>
  <si>
    <t>Mexiko</t>
  </si>
  <si>
    <t>Moldavsko</t>
  </si>
  <si>
    <t>Monako</t>
  </si>
  <si>
    <t>Mongolsko</t>
  </si>
  <si>
    <t>Mozambik</t>
  </si>
  <si>
    <t>Myanmar (Barma)</t>
  </si>
  <si>
    <t>Namibie</t>
  </si>
  <si>
    <t>Německo</t>
  </si>
  <si>
    <t>Nepál</t>
  </si>
  <si>
    <t>Niger</t>
  </si>
  <si>
    <t>Nigérie</t>
  </si>
  <si>
    <t>Nikaragua</t>
  </si>
  <si>
    <t>Nizozemsko</t>
  </si>
  <si>
    <t>Norsko</t>
  </si>
  <si>
    <t>Nový Zéland</t>
  </si>
  <si>
    <t>Omán</t>
  </si>
  <si>
    <t>Pákistán</t>
  </si>
  <si>
    <t>Panama</t>
  </si>
  <si>
    <t>Paraguay</t>
  </si>
  <si>
    <t>Peru</t>
  </si>
  <si>
    <t>Pobřeží slonoviny</t>
  </si>
  <si>
    <t>Polsko</t>
  </si>
  <si>
    <t>Portugalsko a Azory</t>
  </si>
  <si>
    <t>Rakousko</t>
  </si>
  <si>
    <t>Rovníková Guinea</t>
  </si>
  <si>
    <t>Rumunsko</t>
  </si>
  <si>
    <t>Rusko</t>
  </si>
  <si>
    <t>Rwanda</t>
  </si>
  <si>
    <t>Řecko</t>
  </si>
  <si>
    <t>Salvador</t>
  </si>
  <si>
    <t>Saúdská Arábie</t>
  </si>
  <si>
    <t>Senegal</t>
  </si>
  <si>
    <t>Seychely</t>
  </si>
  <si>
    <t>Sierra Leone</t>
  </si>
  <si>
    <t>Singapur</t>
  </si>
  <si>
    <t>Spojené arabské emiráty</t>
  </si>
  <si>
    <t>Slovensko</t>
  </si>
  <si>
    <t>Slovinsko</t>
  </si>
  <si>
    <t>Somálsko</t>
  </si>
  <si>
    <t>Spojené státy americké</t>
  </si>
  <si>
    <t>Srbsko</t>
  </si>
  <si>
    <t>Srí Lanka</t>
  </si>
  <si>
    <t>Středoafrická republika</t>
  </si>
  <si>
    <t>Súdán</t>
  </si>
  <si>
    <t>Surinam</t>
  </si>
  <si>
    <t>Svatý Tomáš a Princův ostrov</t>
  </si>
  <si>
    <t>Svazijsko</t>
  </si>
  <si>
    <t>Sýrie</t>
  </si>
  <si>
    <t>Španělsko</t>
  </si>
  <si>
    <t>Švédsko</t>
  </si>
  <si>
    <t>Švýcarsko</t>
  </si>
  <si>
    <t>CHF</t>
  </si>
  <si>
    <t>Tádžikistán</t>
  </si>
  <si>
    <t>Tanzanie</t>
  </si>
  <si>
    <t>Thajsko</t>
  </si>
  <si>
    <t>Tchaj-wan</t>
  </si>
  <si>
    <t>Togo</t>
  </si>
  <si>
    <t>Tunisko</t>
  </si>
  <si>
    <t>Turecko</t>
  </si>
  <si>
    <t>Turkmenistán</t>
  </si>
  <si>
    <t>Uganda</t>
  </si>
  <si>
    <t>Ukrajina</t>
  </si>
  <si>
    <t>Uruguay</t>
  </si>
  <si>
    <t>Uzbekistán</t>
  </si>
  <si>
    <t>Velká Británie</t>
  </si>
  <si>
    <t>GBP</t>
  </si>
  <si>
    <t>Venezuela</t>
  </si>
  <si>
    <t>Vietnam</t>
  </si>
  <si>
    <t>Zambie</t>
  </si>
  <si>
    <t>Zimbabwe</t>
  </si>
  <si>
    <t>ostatní neuvedené země</t>
  </si>
  <si>
    <t>1. Příjmení, jméno, titul</t>
  </si>
  <si>
    <t>2. Bydliště</t>
  </si>
  <si>
    <t>Zpracoval:</t>
  </si>
  <si>
    <t>Schválil:</t>
  </si>
  <si>
    <t>od:</t>
  </si>
  <si>
    <t>do:</t>
  </si>
  <si>
    <t>3. Normální pracovní doba</t>
  </si>
  <si>
    <t>Austrálie a Oceánie - ostrovní státy</t>
  </si>
  <si>
    <t>4. Dopravní prostředek</t>
  </si>
  <si>
    <t>Pokladník:</t>
  </si>
  <si>
    <t>Podpis zaměstnance:</t>
  </si>
  <si>
    <t>Stát</t>
  </si>
  <si>
    <t xml:space="preserve">Hod. </t>
  </si>
  <si>
    <t>Hranice</t>
  </si>
  <si>
    <t>5 až 12</t>
  </si>
  <si>
    <t>12 až 18</t>
  </si>
  <si>
    <t>18 a více</t>
  </si>
  <si>
    <t>Pokladní doklad č.</t>
  </si>
  <si>
    <t>Datum poskytnuté zálohy</t>
  </si>
  <si>
    <t>Rozdíl</t>
  </si>
  <si>
    <t>Zaokrouhlení</t>
  </si>
  <si>
    <t>Celkem tuzemské stravné</t>
  </si>
  <si>
    <t>CELKEM</t>
  </si>
  <si>
    <t>Celkem zahraniční stravné</t>
  </si>
  <si>
    <t>1 USD</t>
  </si>
  <si>
    <t>Odjezd</t>
  </si>
  <si>
    <t>Příjezd</t>
  </si>
  <si>
    <t>Výše stravného</t>
  </si>
  <si>
    <t>Výše krácení stravného</t>
  </si>
  <si>
    <t>Kód zakázky</t>
  </si>
  <si>
    <t>1 euro</t>
  </si>
  <si>
    <t>Dlouhoňovice</t>
  </si>
  <si>
    <t>ČR</t>
  </si>
  <si>
    <t>Poskyt. záloha</t>
  </si>
  <si>
    <t>-</t>
  </si>
  <si>
    <t>30/16/20;40/16/3</t>
  </si>
  <si>
    <t>Sklenář Jan</t>
  </si>
  <si>
    <t>Na Pustině, Dlouhoňovice</t>
  </si>
  <si>
    <t>AUS, letadlo</t>
  </si>
  <si>
    <t>Tokyo</t>
  </si>
  <si>
    <t>Taiwan - ČR</t>
  </si>
  <si>
    <t>Datum:  20.12.2016</t>
  </si>
  <si>
    <t>Taipei</t>
  </si>
  <si>
    <t>ČR - Tokyo, Japonsko</t>
  </si>
  <si>
    <t>G:\99!Jana\Cestovní příkazy\Zahraniční 2016</t>
  </si>
  <si>
    <t>€</t>
  </si>
  <si>
    <t>$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</si>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</sst>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\ &quot;Kč&quot;;[Red]\-#,##0\ &quot;Kč&quot;"/>
    <numFmt numFmtId="165" formatCode="#,##0.00\ &quot;Kč&quot;;[Red]\-#,##0.00\ &quot;Kč&quot;"/>
    <numFmt numFmtId="166" formatCode="#,##0.00\ [$€-1]"/>
    <numFmt numFmtId="167" formatCode="#,##0.00\ &quot;Kč&quot;"/>
    <numFmt numFmtId="168" formatCode="#,##0.00\ [$GBP]"/>
    <numFmt numFmtId="169" formatCode="[$$-409]#,##0.00"/>
    <numFmt numFmtId="170" formatCode="[$-F400]h:mm:ss\ AM/PM"/>
    <numFmt numFmtId="171" formatCode="h:mm;@"/>
    <numFmt numFmtId="172" formatCode="[$€-2]\ 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/>
    <xf numFmtId="9" fontId="0" fillId="0" borderId="0" xfId="0" applyNumberFormat="1"/>
    <xf numFmtId="0" fontId="4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2" borderId="3" xfId="1" applyFill="1" applyBorder="1" applyAlignment="1">
      <alignment vertical="top" wrapText="1"/>
    </xf>
    <xf numFmtId="166" fontId="4" fillId="2" borderId="3" xfId="0" applyNumberFormat="1" applyFont="1" applyFill="1" applyBorder="1" applyAlignment="1">
      <alignment vertical="top" wrapText="1"/>
    </xf>
    <xf numFmtId="166" fontId="4" fillId="0" borderId="3" xfId="0" applyNumberFormat="1" applyFont="1" applyBorder="1" applyAlignment="1">
      <alignment vertical="top" wrapText="1"/>
    </xf>
    <xf numFmtId="0" fontId="0" fillId="0" borderId="4" xfId="0" applyBorder="1"/>
    <xf numFmtId="0" fontId="0" fillId="0" borderId="0" xfId="0" applyBorder="1" applyAlignment="1"/>
    <xf numFmtId="0" fontId="1" fillId="0" borderId="0" xfId="0" applyFont="1" applyBorder="1"/>
    <xf numFmtId="0" fontId="0" fillId="0" borderId="0" xfId="0" applyFill="1"/>
    <xf numFmtId="168" fontId="4" fillId="2" borderId="3" xfId="0" applyNumberFormat="1" applyFont="1" applyFill="1" applyBorder="1" applyAlignment="1">
      <alignment vertical="top" wrapText="1"/>
    </xf>
    <xf numFmtId="169" fontId="4" fillId="2" borderId="3" xfId="0" applyNumberFormat="1" applyFont="1" applyFill="1" applyBorder="1" applyAlignment="1">
      <alignment vertical="top" wrapText="1"/>
    </xf>
    <xf numFmtId="169" fontId="4" fillId="0" borderId="3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166" fontId="4" fillId="2" borderId="6" xfId="0" applyNumberFormat="1" applyFont="1" applyFill="1" applyBorder="1" applyAlignment="1">
      <alignment vertical="top" wrapText="1"/>
    </xf>
    <xf numFmtId="0" fontId="0" fillId="0" borderId="1" xfId="0" applyBorder="1"/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6" fontId="4" fillId="0" borderId="1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164" fontId="0" fillId="0" borderId="1" xfId="0" applyNumberFormat="1" applyBorder="1"/>
    <xf numFmtId="0" fontId="1" fillId="0" borderId="0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1" fillId="0" borderId="11" xfId="0" applyFont="1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7" fillId="0" borderId="0" xfId="0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0" fillId="0" borderId="0" xfId="0" applyNumberFormat="1" applyBorder="1"/>
    <xf numFmtId="16" fontId="0" fillId="0" borderId="1" xfId="0" applyNumberFormat="1" applyBorder="1"/>
    <xf numFmtId="9" fontId="2" fillId="0" borderId="1" xfId="0" applyNumberFormat="1" applyFont="1" applyBorder="1" applyAlignment="1">
      <alignment horizontal="right"/>
    </xf>
    <xf numFmtId="166" fontId="0" fillId="0" borderId="0" xfId="0" applyNumberFormat="1" applyBorder="1"/>
    <xf numFmtId="167" fontId="0" fillId="0" borderId="0" xfId="0" applyNumberFormat="1" applyBorder="1"/>
    <xf numFmtId="2" fontId="2" fillId="0" borderId="1" xfId="0" applyNumberFormat="1" applyFont="1" applyFill="1" applyBorder="1" applyAlignment="1">
      <alignment horizontal="right"/>
    </xf>
    <xf numFmtId="167" fontId="0" fillId="0" borderId="1" xfId="0" applyNumberFormat="1" applyBorder="1"/>
    <xf numFmtId="167" fontId="0" fillId="0" borderId="0" xfId="0" applyNumberFormat="1"/>
    <xf numFmtId="0" fontId="0" fillId="0" borderId="15" xfId="0" applyBorder="1" applyAlignment="1">
      <alignment horizontal="left"/>
    </xf>
    <xf numFmtId="0" fontId="1" fillId="0" borderId="0" xfId="0" applyFont="1"/>
    <xf numFmtId="167" fontId="1" fillId="0" borderId="15" xfId="0" applyNumberFormat="1" applyFont="1" applyBorder="1"/>
    <xf numFmtId="16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166" fontId="1" fillId="0" borderId="0" xfId="0" applyNumberFormat="1" applyFont="1" applyBorder="1"/>
    <xf numFmtId="0" fontId="1" fillId="0" borderId="0" xfId="0" applyFont="1" applyBorder="1" applyAlignment="1"/>
    <xf numFmtId="167" fontId="0" fillId="0" borderId="1" xfId="0" applyNumberFormat="1" applyFill="1" applyBorder="1"/>
    <xf numFmtId="2" fontId="0" fillId="3" borderId="1" xfId="0" applyNumberFormat="1" applyFill="1" applyBorder="1"/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0" fillId="4" borderId="1" xfId="0" applyFill="1" applyBorder="1"/>
    <xf numFmtId="0" fontId="0" fillId="0" borderId="0" xfId="0" applyBorder="1" applyAlignment="1">
      <alignment horizontal="left"/>
    </xf>
    <xf numFmtId="14" fontId="0" fillId="5" borderId="1" xfId="0" applyNumberFormat="1" applyFill="1" applyBorder="1"/>
    <xf numFmtId="0" fontId="0" fillId="5" borderId="1" xfId="0" applyFill="1" applyBorder="1"/>
    <xf numFmtId="167" fontId="0" fillId="5" borderId="1" xfId="0" applyNumberFormat="1" applyFill="1" applyBorder="1"/>
    <xf numFmtId="2" fontId="0" fillId="5" borderId="1" xfId="0" applyNumberFormat="1" applyFill="1" applyBorder="1"/>
    <xf numFmtId="2" fontId="0" fillId="5" borderId="16" xfId="0" applyNumberFormat="1" applyFill="1" applyBorder="1"/>
    <xf numFmtId="14" fontId="0" fillId="5" borderId="1" xfId="0" applyNumberFormat="1" applyFill="1" applyBorder="1" applyAlignment="1" applyProtection="1">
      <alignment horizontal="left"/>
    </xf>
    <xf numFmtId="166" fontId="0" fillId="0" borderId="0" xfId="0" applyNumberFormat="1" applyBorder="1" applyAlignment="1"/>
    <xf numFmtId="167" fontId="0" fillId="0" borderId="0" xfId="0" applyNumberFormat="1" applyFont="1" applyBorder="1"/>
    <xf numFmtId="14" fontId="0" fillId="0" borderId="0" xfId="0" applyNumberFormat="1"/>
    <xf numFmtId="0" fontId="1" fillId="0" borderId="0" xfId="0" applyFont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7" fontId="0" fillId="0" borderId="0" xfId="0" applyNumberFormat="1" applyFill="1" applyBorder="1"/>
    <xf numFmtId="0" fontId="0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left"/>
    </xf>
    <xf numFmtId="2" fontId="0" fillId="5" borderId="1" xfId="0" applyNumberFormat="1" applyFill="1" applyBorder="1" applyAlignment="1">
      <alignment horizontal="right"/>
    </xf>
    <xf numFmtId="166" fontId="0" fillId="3" borderId="0" xfId="0" applyNumberFormat="1" applyFill="1" applyBorder="1" applyAlignment="1">
      <alignment horizontal="right"/>
    </xf>
    <xf numFmtId="9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4" fontId="0" fillId="3" borderId="0" xfId="0" applyNumberFormat="1" applyFill="1" applyBorder="1" applyAlignment="1" applyProtection="1">
      <alignment horizontal="left"/>
    </xf>
    <xf numFmtId="14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166" fontId="0" fillId="3" borderId="0" xfId="0" applyNumberFormat="1" applyFill="1" applyBorder="1"/>
    <xf numFmtId="2" fontId="0" fillId="3" borderId="0" xfId="0" applyNumberFormat="1" applyFill="1" applyBorder="1"/>
    <xf numFmtId="9" fontId="2" fillId="3" borderId="0" xfId="0" applyNumberFormat="1" applyFont="1" applyFill="1" applyBorder="1" applyAlignment="1">
      <alignment horizontal="right"/>
    </xf>
    <xf numFmtId="2" fontId="2" fillId="3" borderId="0" xfId="0" applyNumberFormat="1" applyFont="1" applyFill="1" applyBorder="1" applyAlignment="1">
      <alignment horizontal="right"/>
    </xf>
    <xf numFmtId="167" fontId="0" fillId="3" borderId="0" xfId="0" applyNumberFormat="1" applyFill="1" applyBorder="1"/>
    <xf numFmtId="171" fontId="0" fillId="5" borderId="16" xfId="0" applyNumberFormat="1" applyFill="1" applyBorder="1" applyProtection="1"/>
    <xf numFmtId="14" fontId="0" fillId="0" borderId="0" xfId="0" applyNumberFormat="1" applyFill="1" applyBorder="1" applyAlignment="1" applyProtection="1">
      <alignment horizontal="left"/>
    </xf>
    <xf numFmtId="14" fontId="0" fillId="0" borderId="0" xfId="0" applyNumberFormat="1" applyFill="1" applyBorder="1"/>
    <xf numFmtId="170" fontId="0" fillId="0" borderId="0" xfId="0" applyNumberFormat="1" applyFill="1" applyBorder="1"/>
    <xf numFmtId="171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Fill="1" applyBorder="1" applyAlignment="1"/>
    <xf numFmtId="14" fontId="0" fillId="5" borderId="1" xfId="0" applyNumberFormat="1" applyFill="1" applyBorder="1" applyProtection="1"/>
    <xf numFmtId="0" fontId="0" fillId="5" borderId="1" xfId="0" applyFill="1" applyBorder="1" applyProtection="1"/>
    <xf numFmtId="0" fontId="1" fillId="0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20" fontId="0" fillId="3" borderId="1" xfId="0" applyNumberFormat="1" applyFill="1" applyBorder="1"/>
    <xf numFmtId="171" fontId="0" fillId="3" borderId="1" xfId="0" applyNumberFormat="1" applyFill="1" applyBorder="1"/>
    <xf numFmtId="14" fontId="8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3" borderId="1" xfId="0" applyFont="1" applyFill="1" applyBorder="1"/>
    <xf numFmtId="20" fontId="0" fillId="5" borderId="1" xfId="0" applyNumberFormat="1" applyFont="1" applyFill="1" applyBorder="1"/>
    <xf numFmtId="20" fontId="0" fillId="3" borderId="1" xfId="0" applyNumberFormat="1" applyFont="1" applyFill="1" applyBorder="1"/>
    <xf numFmtId="171" fontId="0" fillId="5" borderId="1" xfId="0" applyNumberFormat="1" applyFont="1" applyFill="1" applyBorder="1" applyProtection="1"/>
    <xf numFmtId="171" fontId="0" fillId="5" borderId="1" xfId="0" applyNumberFormat="1" applyFont="1" applyFill="1" applyBorder="1"/>
    <xf numFmtId="2" fontId="0" fillId="5" borderId="1" xfId="0" applyNumberFormat="1" applyFill="1" applyBorder="1" applyAlignment="1" applyProtection="1">
      <alignment horizontal="right"/>
    </xf>
    <xf numFmtId="2" fontId="0" fillId="5" borderId="16" xfId="0" applyNumberFormat="1" applyFill="1" applyBorder="1" applyAlignment="1" applyProtection="1">
      <alignment horizontal="right"/>
    </xf>
    <xf numFmtId="171" fontId="0" fillId="5" borderId="1" xfId="0" applyNumberFormat="1" applyFill="1" applyBorder="1" applyProtection="1"/>
    <xf numFmtId="171" fontId="0" fillId="5" borderId="16" xfId="0" applyNumberFormat="1" applyFont="1" applyFill="1" applyBorder="1" applyProtection="1"/>
    <xf numFmtId="14" fontId="0" fillId="5" borderId="1" xfId="0" applyNumberFormat="1" applyFont="1" applyFill="1" applyBorder="1"/>
    <xf numFmtId="20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/>
    </xf>
    <xf numFmtId="172" fontId="0" fillId="5" borderId="1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/>
    </xf>
    <xf numFmtId="0" fontId="4" fillId="5" borderId="3" xfId="0" applyFont="1" applyFill="1" applyBorder="1" applyAlignment="1">
      <alignment vertical="top" wrapText="1"/>
    </xf>
    <xf numFmtId="0" fontId="0" fillId="5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66" fontId="4" fillId="7" borderId="3" xfId="0" applyNumberFormat="1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169" fontId="4" fillId="7" borderId="3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2" fontId="0" fillId="0" borderId="17" xfId="0" applyNumberFormat="1" applyFill="1" applyBorder="1"/>
    <xf numFmtId="2" fontId="0" fillId="0" borderId="18" xfId="0" applyNumberFormat="1" applyBorder="1"/>
    <xf numFmtId="2" fontId="0" fillId="6" borderId="17" xfId="0" applyNumberFormat="1" applyFill="1" applyBorder="1" applyAlignment="1">
      <alignment horizontal="right"/>
    </xf>
    <xf numFmtId="2" fontId="0" fillId="6" borderId="8" xfId="0" applyNumberFormat="1" applyFill="1" applyBorder="1" applyAlignment="1">
      <alignment horizontal="right"/>
    </xf>
    <xf numFmtId="2" fontId="0" fillId="7" borderId="17" xfId="0" applyNumberFormat="1" applyFill="1" applyBorder="1" applyAlignment="1">
      <alignment horizontal="right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7" fontId="0" fillId="0" borderId="17" xfId="0" applyNumberFormat="1" applyFill="1" applyBorder="1"/>
    <xf numFmtId="167" fontId="0" fillId="0" borderId="18" xfId="0" applyNumberFormat="1" applyBorder="1"/>
    <xf numFmtId="167" fontId="0" fillId="3" borderId="17" xfId="0" applyNumberFormat="1" applyFill="1" applyBorder="1" applyAlignment="1">
      <alignment horizontal="right"/>
    </xf>
    <xf numFmtId="167" fontId="0" fillId="3" borderId="18" xfId="0" applyNumberFormat="1" applyFill="1" applyBorder="1" applyAlignment="1">
      <alignment horizontal="right"/>
    </xf>
    <xf numFmtId="2" fontId="9" fillId="6" borderId="10" xfId="0" applyNumberFormat="1" applyFont="1" applyFill="1" applyBorder="1" applyAlignment="1">
      <alignment horizontal="left"/>
    </xf>
    <xf numFmtId="2" fontId="9" fillId="6" borderId="18" xfId="0" applyNumberFormat="1" applyFont="1" applyFill="1" applyBorder="1" applyAlignment="1">
      <alignment horizontal="left"/>
    </xf>
    <xf numFmtId="2" fontId="9" fillId="7" borderId="18" xfId="0" applyNumberFormat="1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cetnikavarna.cz/uzitecne-tabulky/sazby-stravneho-v-cizi-me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M23"/>
  <sheetViews>
    <sheetView showGridLines="0" workbookViewId="0">
      <selection activeCell="H17" sqref="H17"/>
    </sheetView>
  </sheetViews>
  <sheetFormatPr defaultRowHeight="15" x14ac:dyDescent="0.25"/>
  <cols>
    <col min="1" max="1" width="16" customWidth="1"/>
    <col min="2" max="2" width="10.140625" bestFit="1" customWidth="1"/>
    <col min="3" max="3" width="9.140625" customWidth="1"/>
    <col min="4" max="4" width="6.28515625" customWidth="1"/>
    <col min="5" max="5" width="8.5703125" customWidth="1"/>
    <col min="6" max="6" width="6.42578125" customWidth="1"/>
    <col min="11" max="11" width="15.28515625" customWidth="1"/>
  </cols>
  <sheetData>
    <row r="1" spans="1:13" ht="27" customHeight="1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30"/>
    </row>
    <row r="3" spans="1:13" ht="15.75" customHeight="1" x14ac:dyDescent="0.25">
      <c r="A3" s="135" t="s">
        <v>190</v>
      </c>
      <c r="B3" s="136"/>
      <c r="C3" s="136"/>
      <c r="D3" s="141" t="s">
        <v>226</v>
      </c>
      <c r="E3" s="141"/>
      <c r="F3" s="141"/>
      <c r="G3" s="141"/>
      <c r="H3" s="141"/>
      <c r="I3" s="142"/>
      <c r="J3" s="3"/>
      <c r="K3" s="3"/>
      <c r="L3" s="3"/>
      <c r="M3" s="3"/>
    </row>
    <row r="4" spans="1:13" ht="16.5" customHeight="1" x14ac:dyDescent="0.25">
      <c r="A4" s="135" t="s">
        <v>191</v>
      </c>
      <c r="B4" s="136"/>
      <c r="C4" s="136"/>
      <c r="D4" s="139" t="s">
        <v>227</v>
      </c>
      <c r="E4" s="139"/>
      <c r="F4" s="139"/>
      <c r="G4" s="139"/>
      <c r="H4" s="139"/>
      <c r="I4" s="140"/>
      <c r="J4" s="3"/>
      <c r="K4" s="3"/>
      <c r="L4" s="3"/>
      <c r="M4" s="3"/>
    </row>
    <row r="5" spans="1:13" x14ac:dyDescent="0.25">
      <c r="A5" s="31"/>
      <c r="B5" s="3"/>
      <c r="C5" s="3"/>
      <c r="D5" s="3"/>
      <c r="E5" s="3"/>
      <c r="F5" s="3"/>
      <c r="G5" s="3"/>
      <c r="H5" s="3"/>
      <c r="I5" s="32"/>
      <c r="J5" s="3"/>
      <c r="K5" s="3"/>
      <c r="L5" s="3"/>
      <c r="M5" s="3"/>
    </row>
    <row r="6" spans="1:13" x14ac:dyDescent="0.25">
      <c r="A6" s="137" t="s">
        <v>196</v>
      </c>
      <c r="B6" s="138"/>
      <c r="C6" s="138"/>
      <c r="D6" s="3" t="s">
        <v>194</v>
      </c>
      <c r="E6" s="122">
        <v>0.29166666666666669</v>
      </c>
      <c r="F6" s="3" t="s">
        <v>195</v>
      </c>
      <c r="G6" s="123">
        <v>0.64583333333333337</v>
      </c>
      <c r="H6" s="3"/>
      <c r="I6" s="32"/>
      <c r="J6" s="3"/>
      <c r="K6" s="3"/>
      <c r="L6" s="3"/>
      <c r="M6" s="3"/>
    </row>
    <row r="7" spans="1:13" x14ac:dyDescent="0.25">
      <c r="A7" s="31"/>
      <c r="B7" s="3"/>
      <c r="C7" s="3"/>
      <c r="D7" s="3"/>
      <c r="E7" s="3"/>
      <c r="F7" s="3"/>
      <c r="G7" s="3"/>
      <c r="H7" s="3"/>
      <c r="I7" s="32"/>
      <c r="J7" s="3"/>
      <c r="K7" s="3"/>
      <c r="L7" s="3"/>
      <c r="M7" s="3"/>
    </row>
    <row r="8" spans="1:13" x14ac:dyDescent="0.25">
      <c r="A8" s="33" t="s">
        <v>198</v>
      </c>
      <c r="B8" s="12"/>
      <c r="C8" s="3"/>
      <c r="D8" s="10" t="s">
        <v>228</v>
      </c>
      <c r="E8" s="10"/>
      <c r="F8" s="10"/>
      <c r="G8" s="10"/>
      <c r="H8" s="10"/>
      <c r="I8" s="34"/>
      <c r="J8" s="3"/>
      <c r="K8" s="3"/>
      <c r="L8" s="3"/>
      <c r="M8" s="3"/>
    </row>
    <row r="9" spans="1:13" x14ac:dyDescent="0.25">
      <c r="A9" s="31"/>
      <c r="B9" s="3"/>
      <c r="C9" s="3"/>
      <c r="D9" s="3"/>
      <c r="E9" s="3"/>
      <c r="F9" s="3"/>
      <c r="G9" s="3"/>
      <c r="H9" s="3"/>
      <c r="I9" s="32"/>
      <c r="J9" s="3"/>
      <c r="K9" s="3"/>
      <c r="L9" s="3"/>
      <c r="M9" s="3"/>
    </row>
    <row r="10" spans="1:13" x14ac:dyDescent="0.25">
      <c r="A10" s="31"/>
      <c r="B10" s="3"/>
      <c r="C10" s="3"/>
      <c r="D10" s="3"/>
      <c r="E10" s="3"/>
      <c r="F10" s="3"/>
      <c r="G10" s="3"/>
      <c r="H10" s="3"/>
      <c r="I10" s="32"/>
      <c r="J10" s="3"/>
      <c r="K10" s="3"/>
      <c r="L10" s="3"/>
      <c r="M10" s="3"/>
    </row>
    <row r="11" spans="1:13" x14ac:dyDescent="0.25">
      <c r="A11" s="35"/>
      <c r="B11" s="36"/>
      <c r="C11" s="36"/>
      <c r="D11" s="36"/>
      <c r="E11" s="36"/>
      <c r="F11" s="36"/>
      <c r="G11" s="36"/>
      <c r="H11" s="36"/>
      <c r="I11" s="37"/>
      <c r="J11" s="3"/>
      <c r="K11" s="3"/>
      <c r="L11" s="3"/>
      <c r="M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 t="s">
        <v>231</v>
      </c>
      <c r="B13" s="7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t="s">
        <v>200</v>
      </c>
      <c r="C14" s="11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11"/>
      <c r="B15" s="11"/>
      <c r="C15" s="11"/>
      <c r="D15" s="3"/>
      <c r="E15" s="3" t="s">
        <v>192</v>
      </c>
      <c r="F15" s="3"/>
      <c r="G15" s="3"/>
      <c r="H15" s="3"/>
      <c r="I15" s="3"/>
      <c r="J15" s="3"/>
      <c r="K15" s="3"/>
      <c r="L15" s="3"/>
      <c r="M15" s="3"/>
    </row>
    <row r="16" spans="1:13" x14ac:dyDescent="0.25">
      <c r="B16" s="3"/>
      <c r="C16" s="3"/>
      <c r="E16" s="3" t="s">
        <v>199</v>
      </c>
      <c r="F16" s="3"/>
      <c r="G16" s="3"/>
      <c r="H16" s="3"/>
      <c r="I16" s="3"/>
      <c r="J16" s="3"/>
      <c r="K16" s="3"/>
      <c r="L16" s="3"/>
      <c r="M16" s="3"/>
    </row>
    <row r="17" spans="1:9" x14ac:dyDescent="0.25">
      <c r="A17" t="s">
        <v>193</v>
      </c>
    </row>
    <row r="23" spans="1:9" x14ac:dyDescent="0.25">
      <c r="I23" s="3"/>
    </row>
  </sheetData>
  <mergeCells count="6">
    <mergeCell ref="A1:I1"/>
    <mergeCell ref="A3:C3"/>
    <mergeCell ref="A4:C4"/>
    <mergeCell ref="A6:C6"/>
    <mergeCell ref="D4:I4"/>
    <mergeCell ref="D3:I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W52"/>
  <sheetViews>
    <sheetView tabSelected="1" zoomScale="90" zoomScaleNormal="90" workbookViewId="0">
      <selection activeCell="F27" sqref="F27"/>
    </sheetView>
  </sheetViews>
  <sheetFormatPr defaultRowHeight="15" x14ac:dyDescent="0.25"/>
  <cols>
    <col min="1" max="1" width="11.5703125" customWidth="1"/>
    <col min="2" max="2" width="36.85546875" customWidth="1"/>
    <col min="3" max="3" width="15.5703125" customWidth="1"/>
    <col min="4" max="6" width="8" customWidth="1"/>
    <col min="7" max="7" width="7.85546875" customWidth="1"/>
    <col min="8" max="8" width="8.85546875" customWidth="1"/>
    <col min="9" max="9" width="9.7109375" customWidth="1"/>
    <col min="10" max="10" width="12" customWidth="1"/>
    <col min="11" max="11" width="4.5703125" customWidth="1"/>
    <col min="12" max="12" width="13.7109375" customWidth="1"/>
    <col min="13" max="13" width="16.28515625" customWidth="1"/>
    <col min="14" max="14" width="12.42578125" style="2" customWidth="1"/>
    <col min="15" max="15" width="12.7109375" style="2" customWidth="1"/>
    <col min="16" max="16" width="10.7109375" customWidth="1"/>
    <col min="17" max="17" width="12.140625" customWidth="1"/>
    <col min="22" max="22" width="10.5703125" customWidth="1"/>
  </cols>
  <sheetData>
    <row r="1" spans="1:23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23" ht="15.75" x14ac:dyDescent="0.25">
      <c r="A2" s="24"/>
      <c r="B2" s="24"/>
      <c r="C2" s="25"/>
      <c r="D2" s="25"/>
      <c r="E2" s="25"/>
    </row>
    <row r="3" spans="1:23" ht="45" x14ac:dyDescent="0.25">
      <c r="A3" s="105" t="s">
        <v>1</v>
      </c>
      <c r="B3" s="105" t="s">
        <v>2</v>
      </c>
      <c r="C3" s="105" t="s">
        <v>201</v>
      </c>
      <c r="D3" s="105" t="s">
        <v>216</v>
      </c>
      <c r="E3" s="105" t="s">
        <v>215</v>
      </c>
      <c r="F3" s="105" t="s">
        <v>202</v>
      </c>
      <c r="G3" s="105" t="s">
        <v>3</v>
      </c>
      <c r="H3" s="105" t="s">
        <v>9</v>
      </c>
      <c r="I3" s="150" t="s">
        <v>10</v>
      </c>
      <c r="J3" s="152" t="s">
        <v>6</v>
      </c>
      <c r="K3" s="153"/>
      <c r="L3" s="151" t="s">
        <v>217</v>
      </c>
      <c r="M3" s="105" t="s">
        <v>7</v>
      </c>
      <c r="N3" s="106" t="s">
        <v>218</v>
      </c>
      <c r="O3" s="106" t="s">
        <v>8</v>
      </c>
      <c r="P3" s="106" t="s">
        <v>4</v>
      </c>
      <c r="Q3" s="106" t="s">
        <v>5</v>
      </c>
      <c r="V3" s="3"/>
      <c r="W3" s="3"/>
    </row>
    <row r="4" spans="1:23" s="13" customForma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V4" s="58"/>
      <c r="W4" s="58"/>
    </row>
    <row r="5" spans="1:23" ht="13.5" customHeight="1" x14ac:dyDescent="0.25">
      <c r="A5" s="67">
        <v>42701</v>
      </c>
      <c r="B5" s="62" t="s">
        <v>221</v>
      </c>
      <c r="C5" s="63" t="s">
        <v>222</v>
      </c>
      <c r="D5" s="112"/>
      <c r="E5" s="113">
        <v>0.5</v>
      </c>
      <c r="F5" s="111">
        <v>12</v>
      </c>
      <c r="G5" s="64"/>
      <c r="H5" s="65"/>
      <c r="I5" s="154"/>
      <c r="J5" s="156">
        <f>IF(F5="","",IF(F5&lt;5,"0",IF(F5&lt;12,90,IF(F5&lt;18,140,215))))</f>
        <v>140</v>
      </c>
      <c r="K5" s="157"/>
      <c r="L5" s="155"/>
      <c r="M5" s="57"/>
      <c r="N5" s="42"/>
      <c r="O5" s="45"/>
      <c r="P5" s="56">
        <f t="shared" ref="P5:P6" si="0">IF(J5="","",G5+I5+J5)</f>
        <v>140</v>
      </c>
      <c r="Q5" s="46">
        <f>P5</f>
        <v>140</v>
      </c>
      <c r="V5" s="3"/>
      <c r="W5" s="1"/>
    </row>
    <row r="6" spans="1:23" ht="15.75" customHeight="1" x14ac:dyDescent="0.25">
      <c r="A6" s="67">
        <v>42702</v>
      </c>
      <c r="B6" s="121" t="s">
        <v>233</v>
      </c>
      <c r="C6" s="63" t="s">
        <v>222</v>
      </c>
      <c r="D6" s="113">
        <v>0.22916666666666666</v>
      </c>
      <c r="E6" s="114"/>
      <c r="F6" s="79">
        <v>5.5</v>
      </c>
      <c r="G6" s="64"/>
      <c r="H6" s="65"/>
      <c r="I6" s="154"/>
      <c r="J6" s="156">
        <v>0</v>
      </c>
      <c r="K6" s="157"/>
      <c r="L6" s="155"/>
      <c r="M6" s="57"/>
      <c r="N6" s="42"/>
      <c r="O6" s="45"/>
      <c r="P6" s="56">
        <f t="shared" si="0"/>
        <v>0</v>
      </c>
      <c r="Q6" s="46">
        <f>P6</f>
        <v>0</v>
      </c>
      <c r="V6" s="3"/>
      <c r="W6" s="1"/>
    </row>
    <row r="7" spans="1:23" ht="13.5" customHeight="1" x14ac:dyDescent="0.25">
      <c r="V7" s="3"/>
      <c r="W7" s="1"/>
    </row>
    <row r="8" spans="1:23" s="13" customFormat="1" ht="13.5" customHeight="1" x14ac:dyDescent="0.25">
      <c r="A8" s="67">
        <v>42702</v>
      </c>
      <c r="B8" s="102" t="s">
        <v>229</v>
      </c>
      <c r="C8" s="103" t="s">
        <v>74</v>
      </c>
      <c r="D8" s="115">
        <v>0.22916666666666666</v>
      </c>
      <c r="E8" s="119"/>
      <c r="F8" s="117">
        <v>18.5</v>
      </c>
      <c r="G8" s="65"/>
      <c r="H8" s="129">
        <v>40</v>
      </c>
      <c r="I8" s="145">
        <f>IF(J8="","",L8*H8/100)</f>
        <v>26</v>
      </c>
      <c r="J8" s="148">
        <f>IF(C8="","",VLOOKUP(C8,'vstupní data'!$A$2:$C$179,3,FALSE))</f>
        <v>65</v>
      </c>
      <c r="K8" s="158" t="str">
        <f>IF(C8="","",VLOOKUP(VLOOKUP(C8,'vstupní data'!$A$2:$C$179,2,FALSE),'vstupní data'!$J$1:$K$4,2,FALSE))</f>
        <v>$</v>
      </c>
      <c r="L8" s="146">
        <f>IF(J8="","",IF(F8&lt;=12,J8*1/3,IF(F8&lt;=18,J8*2/3,J8)))</f>
        <v>65</v>
      </c>
      <c r="M8" s="65">
        <v>0</v>
      </c>
      <c r="N8" s="42">
        <f t="shared" ref="N8:N16" si="1">IF(J8="","",IF(F8&lt;5,0,IF(F8&lt;=12,0.7,IF(F8&lt;=18,0.35,0.25))))</f>
        <v>0.25</v>
      </c>
      <c r="O8" s="45">
        <f t="shared" ref="O8:O16" si="2">IF(J8="","",L8*N8*M8)</f>
        <v>0</v>
      </c>
      <c r="P8" s="130">
        <f>IF(J8="","",I8+L8+G8-O8)</f>
        <v>91</v>
      </c>
      <c r="Q8" s="46">
        <f t="shared" ref="Q8:Q15" si="3">IF(J8="","",P8*$B$21)</f>
        <v>2458.8200000000002</v>
      </c>
      <c r="V8" s="58"/>
      <c r="W8" s="1"/>
    </row>
    <row r="9" spans="1:23" s="13" customFormat="1" ht="13.5" customHeight="1" x14ac:dyDescent="0.25">
      <c r="A9" s="67">
        <v>42703</v>
      </c>
      <c r="B9" s="102" t="s">
        <v>229</v>
      </c>
      <c r="C9" s="103" t="s">
        <v>74</v>
      </c>
      <c r="D9" s="120"/>
      <c r="E9" s="92"/>
      <c r="F9" s="118">
        <v>24</v>
      </c>
      <c r="G9" s="65"/>
      <c r="H9" s="129">
        <v>40</v>
      </c>
      <c r="I9" s="145">
        <f>IF(J9="","",L9*H9/100)</f>
        <v>26</v>
      </c>
      <c r="J9" s="147">
        <f>IF(C9="","",VLOOKUP(C9,'vstupní data'!$A$2:$C$179,3,FALSE))</f>
        <v>65</v>
      </c>
      <c r="K9" s="159" t="str">
        <f>IF(C9="","",VLOOKUP(VLOOKUP(C9,'vstupní data'!$A$2:$C$179,2,FALSE),'vstupní data'!$J$1:$K$4,2,FALSE))</f>
        <v>$</v>
      </c>
      <c r="L9" s="146">
        <f>IF(J9="","",IF(F9&lt;=12,J9*1/3,IF(F9&lt;=18,J9*2/3,J9)))</f>
        <v>65</v>
      </c>
      <c r="M9" s="65">
        <v>0</v>
      </c>
      <c r="N9" s="42">
        <f t="shared" si="1"/>
        <v>0.25</v>
      </c>
      <c r="O9" s="45">
        <f t="shared" si="2"/>
        <v>0</v>
      </c>
      <c r="P9" s="130">
        <f>IF(J9="","",I9+L9+G9-O9)</f>
        <v>91</v>
      </c>
      <c r="Q9" s="46">
        <f t="shared" si="3"/>
        <v>2458.8200000000002</v>
      </c>
      <c r="V9" s="58"/>
      <c r="W9" s="1"/>
    </row>
    <row r="10" spans="1:23" s="13" customFormat="1" ht="13.5" customHeight="1" x14ac:dyDescent="0.25">
      <c r="A10" s="67">
        <v>42704</v>
      </c>
      <c r="B10" s="102" t="s">
        <v>229</v>
      </c>
      <c r="C10" s="103" t="s">
        <v>74</v>
      </c>
      <c r="D10" s="120"/>
      <c r="E10" s="92"/>
      <c r="F10" s="118">
        <v>24</v>
      </c>
      <c r="G10" s="65"/>
      <c r="H10" s="129">
        <v>40</v>
      </c>
      <c r="I10" s="145">
        <f t="shared" ref="I10:I12" si="4">IF(J10="","",L10*H10/100)</f>
        <v>26</v>
      </c>
      <c r="J10" s="147">
        <f>IF(C10="","",VLOOKUP(C10,'vstupní data'!$A$2:$C$179,3,FALSE))</f>
        <v>65</v>
      </c>
      <c r="K10" s="159" t="str">
        <f>IF(C10="","",VLOOKUP(VLOOKUP(C10,'vstupní data'!$A$2:$C$179,2,FALSE),'vstupní data'!$J$1:$K$4,2,FALSE))</f>
        <v>$</v>
      </c>
      <c r="L10" s="146">
        <f t="shared" ref="L10:L16" si="5">IF(J10="","",IF(F10&lt;=12,J10*1/3,IF(F10&lt;=18,J10*2/3,J10)))</f>
        <v>65</v>
      </c>
      <c r="M10" s="66">
        <v>0</v>
      </c>
      <c r="N10" s="42">
        <f t="shared" si="1"/>
        <v>0.25</v>
      </c>
      <c r="O10" s="45">
        <f t="shared" si="2"/>
        <v>0</v>
      </c>
      <c r="P10" s="130">
        <f t="shared" ref="P10:P15" si="6">IF(J10="","",I10+L10+G10-O10)</f>
        <v>91</v>
      </c>
      <c r="Q10" s="46">
        <f t="shared" si="3"/>
        <v>2458.8200000000002</v>
      </c>
      <c r="V10" s="58"/>
      <c r="W10" s="1"/>
    </row>
    <row r="11" spans="1:23" s="13" customFormat="1" ht="13.5" customHeight="1" x14ac:dyDescent="0.25">
      <c r="A11" s="67">
        <v>42705</v>
      </c>
      <c r="B11" s="102" t="s">
        <v>229</v>
      </c>
      <c r="C11" s="103" t="s">
        <v>74</v>
      </c>
      <c r="D11" s="120"/>
      <c r="E11" s="92"/>
      <c r="F11" s="118">
        <v>24</v>
      </c>
      <c r="G11" s="65"/>
      <c r="H11" s="129">
        <v>40</v>
      </c>
      <c r="I11" s="145">
        <f t="shared" si="4"/>
        <v>26</v>
      </c>
      <c r="J11" s="147">
        <f>IF(C11="","",VLOOKUP(C11,'vstupní data'!$A$2:$C$179,3,FALSE))</f>
        <v>65</v>
      </c>
      <c r="K11" s="159" t="str">
        <f>IF(C11="","",VLOOKUP(VLOOKUP(C11,'vstupní data'!$A$2:$C$179,2,FALSE),'vstupní data'!$J$1:$K$4,2,FALSE))</f>
        <v>$</v>
      </c>
      <c r="L11" s="146">
        <f t="shared" si="5"/>
        <v>65</v>
      </c>
      <c r="M11" s="66">
        <v>0</v>
      </c>
      <c r="N11" s="42">
        <f t="shared" si="1"/>
        <v>0.25</v>
      </c>
      <c r="O11" s="45">
        <f t="shared" si="2"/>
        <v>0</v>
      </c>
      <c r="P11" s="130">
        <f t="shared" si="6"/>
        <v>91</v>
      </c>
      <c r="Q11" s="46">
        <f t="shared" si="3"/>
        <v>2458.8200000000002</v>
      </c>
      <c r="V11" s="58"/>
      <c r="W11" s="1"/>
    </row>
    <row r="12" spans="1:23" s="13" customFormat="1" ht="13.5" customHeight="1" x14ac:dyDescent="0.25">
      <c r="A12" s="67">
        <v>42706</v>
      </c>
      <c r="B12" s="102" t="s">
        <v>229</v>
      </c>
      <c r="C12" s="103" t="s">
        <v>74</v>
      </c>
      <c r="D12" s="120"/>
      <c r="E12" s="92"/>
      <c r="F12" s="118">
        <v>24</v>
      </c>
      <c r="G12" s="65">
        <v>11</v>
      </c>
      <c r="H12" s="129">
        <v>40</v>
      </c>
      <c r="I12" s="145">
        <f t="shared" si="4"/>
        <v>26</v>
      </c>
      <c r="J12" s="147">
        <f>IF(C12="","",VLOOKUP(C12,'vstupní data'!$A$2:$C$179,3,FALSE))</f>
        <v>65</v>
      </c>
      <c r="K12" s="159" t="str">
        <f>IF(C12="","",VLOOKUP(VLOOKUP(C12,'vstupní data'!$A$2:$C$179,2,FALSE),'vstupní data'!$J$1:$K$4,2,FALSE))</f>
        <v>$</v>
      </c>
      <c r="L12" s="146">
        <f t="shared" si="5"/>
        <v>65</v>
      </c>
      <c r="M12" s="66">
        <v>0</v>
      </c>
      <c r="N12" s="42">
        <f t="shared" si="1"/>
        <v>0.25</v>
      </c>
      <c r="O12" s="45">
        <f t="shared" si="2"/>
        <v>0</v>
      </c>
      <c r="P12" s="130">
        <f t="shared" si="6"/>
        <v>102</v>
      </c>
      <c r="Q12" s="46">
        <f t="shared" si="3"/>
        <v>2756.04</v>
      </c>
      <c r="V12" s="58"/>
      <c r="W12" s="1"/>
    </row>
    <row r="13" spans="1:23" s="13" customFormat="1" ht="13.5" customHeight="1" x14ac:dyDescent="0.25">
      <c r="A13" s="67">
        <v>42707</v>
      </c>
      <c r="B13" s="102" t="s">
        <v>232</v>
      </c>
      <c r="C13" s="128" t="s">
        <v>174</v>
      </c>
      <c r="D13" s="120"/>
      <c r="E13" s="92"/>
      <c r="F13" s="118">
        <v>24</v>
      </c>
      <c r="G13" s="65"/>
      <c r="H13" s="129">
        <v>40</v>
      </c>
      <c r="I13" s="145">
        <v>16</v>
      </c>
      <c r="J13" s="149">
        <f>IF(C13="","",VLOOKUP(C13,'vstupní data'!$A$2:$C$179,3,FALSE))</f>
        <v>40</v>
      </c>
      <c r="K13" s="160" t="str">
        <f>IF(C13="","",VLOOKUP(VLOOKUP(C13,'vstupní data'!$A$2:$C$179,2,FALSE),'vstupní data'!$J$1:$K$4,2,FALSE))</f>
        <v>€</v>
      </c>
      <c r="L13" s="146">
        <f t="shared" si="5"/>
        <v>40</v>
      </c>
      <c r="M13" s="66">
        <v>0</v>
      </c>
      <c r="N13" s="42">
        <f t="shared" si="1"/>
        <v>0.25</v>
      </c>
      <c r="O13" s="45">
        <f t="shared" si="2"/>
        <v>0</v>
      </c>
      <c r="P13" s="130">
        <f t="shared" si="6"/>
        <v>56</v>
      </c>
      <c r="Q13" s="46">
        <f t="shared" si="3"/>
        <v>1513.12</v>
      </c>
      <c r="V13" s="58"/>
      <c r="W13" s="1"/>
    </row>
    <row r="14" spans="1:23" s="13" customFormat="1" ht="13.5" customHeight="1" x14ac:dyDescent="0.25">
      <c r="A14" s="67">
        <v>42708</v>
      </c>
      <c r="B14" s="102" t="s">
        <v>232</v>
      </c>
      <c r="C14" s="128" t="s">
        <v>174</v>
      </c>
      <c r="D14" s="120"/>
      <c r="E14" s="92"/>
      <c r="F14" s="118">
        <v>24</v>
      </c>
      <c r="G14" s="65">
        <v>10</v>
      </c>
      <c r="H14" s="129">
        <v>40</v>
      </c>
      <c r="I14" s="145">
        <v>16</v>
      </c>
      <c r="J14" s="149">
        <f>IF(C14="","",VLOOKUP(C14,'vstupní data'!$A$2:$C$179,3,FALSE))</f>
        <v>40</v>
      </c>
      <c r="K14" s="160" t="str">
        <f>IF(C14="","",VLOOKUP(VLOOKUP(C14,'vstupní data'!$A$2:$C$179,2,FALSE),'vstupní data'!$J$1:$K$4,2,FALSE))</f>
        <v>€</v>
      </c>
      <c r="L14" s="146">
        <f t="shared" si="5"/>
        <v>40</v>
      </c>
      <c r="M14" s="66">
        <v>0</v>
      </c>
      <c r="N14" s="42">
        <f t="shared" si="1"/>
        <v>0.25</v>
      </c>
      <c r="O14" s="45">
        <f t="shared" si="2"/>
        <v>0</v>
      </c>
      <c r="P14" s="130">
        <f t="shared" si="6"/>
        <v>66</v>
      </c>
      <c r="Q14" s="46">
        <f t="shared" si="3"/>
        <v>1783.32</v>
      </c>
      <c r="V14" s="58"/>
      <c r="W14" s="1"/>
    </row>
    <row r="15" spans="1:23" s="13" customFormat="1" ht="13.5" customHeight="1" x14ac:dyDescent="0.25">
      <c r="A15" s="67">
        <v>42709</v>
      </c>
      <c r="B15" s="102" t="s">
        <v>232</v>
      </c>
      <c r="C15" s="128" t="s">
        <v>174</v>
      </c>
      <c r="D15" s="120"/>
      <c r="E15" s="92"/>
      <c r="F15" s="118">
        <v>24</v>
      </c>
      <c r="G15" s="65"/>
      <c r="H15" s="129">
        <v>40</v>
      </c>
      <c r="I15" s="145">
        <v>16</v>
      </c>
      <c r="J15" s="149">
        <f>IF(C15="","",VLOOKUP(C15,'vstupní data'!$A$2:$C$179,3,FALSE))</f>
        <v>40</v>
      </c>
      <c r="K15" s="160" t="str">
        <f>IF(C15="","",VLOOKUP(VLOOKUP(C15,'vstupní data'!$A$2:$C$179,2,FALSE),'vstupní data'!$J$1:$K$4,2,FALSE))</f>
        <v>€</v>
      </c>
      <c r="L15" s="146">
        <f t="shared" si="5"/>
        <v>40</v>
      </c>
      <c r="M15" s="66">
        <v>0</v>
      </c>
      <c r="N15" s="42">
        <f t="shared" si="1"/>
        <v>0.25</v>
      </c>
      <c r="O15" s="45">
        <f t="shared" si="2"/>
        <v>0</v>
      </c>
      <c r="P15" s="130">
        <f t="shared" si="6"/>
        <v>56</v>
      </c>
      <c r="Q15" s="46">
        <f t="shared" si="3"/>
        <v>1513.12</v>
      </c>
      <c r="V15" s="58"/>
      <c r="W15" s="1"/>
    </row>
    <row r="16" spans="1:23" x14ac:dyDescent="0.25">
      <c r="A16" s="67">
        <v>42710</v>
      </c>
      <c r="B16" s="102" t="s">
        <v>232</v>
      </c>
      <c r="C16" s="128" t="s">
        <v>174</v>
      </c>
      <c r="D16" s="92"/>
      <c r="E16" s="92">
        <v>0.60416666666666663</v>
      </c>
      <c r="F16" s="118">
        <v>14.5</v>
      </c>
      <c r="G16" s="124"/>
      <c r="H16" s="129">
        <v>40</v>
      </c>
      <c r="I16" s="145">
        <v>10.67</v>
      </c>
      <c r="J16" s="149">
        <f>IF(C16="","",VLOOKUP(C16,'vstupní data'!$A$2:$C$179,3,FALSE))</f>
        <v>40</v>
      </c>
      <c r="K16" s="160" t="str">
        <f>IF(C16="","",VLOOKUP(VLOOKUP(C16,'vstupní data'!$A$2:$C$179,2,FALSE),'vstupní data'!$J$1:$K$4,2,FALSE))</f>
        <v>€</v>
      </c>
      <c r="L16" s="146">
        <f t="shared" si="5"/>
        <v>26.666666666666668</v>
      </c>
      <c r="M16" s="66">
        <v>0</v>
      </c>
      <c r="N16" s="42">
        <f t="shared" si="1"/>
        <v>0.35</v>
      </c>
      <c r="O16" s="45">
        <f t="shared" si="2"/>
        <v>0</v>
      </c>
      <c r="P16" s="130">
        <f>IF(J16="","",I16+L16+G16-O16)</f>
        <v>37.336666666666666</v>
      </c>
      <c r="Q16" s="46">
        <f t="shared" ref="Q16" si="7">IF(J16="","",P16*$B$21)</f>
        <v>1008.8367333333333</v>
      </c>
      <c r="S16" s="13"/>
      <c r="V16" s="3"/>
      <c r="W16" s="1"/>
    </row>
    <row r="17" spans="1:17" x14ac:dyDescent="0.25">
      <c r="A17" s="83"/>
      <c r="B17" s="84"/>
      <c r="C17" s="85"/>
      <c r="D17" s="85"/>
      <c r="E17" s="85"/>
      <c r="F17" s="86"/>
      <c r="G17" s="87"/>
      <c r="H17" s="88"/>
      <c r="I17" s="87"/>
      <c r="J17" s="80"/>
      <c r="K17" s="80"/>
      <c r="L17" s="87"/>
      <c r="M17" s="88"/>
      <c r="N17" s="89"/>
      <c r="O17" s="90"/>
      <c r="P17" s="87"/>
      <c r="Q17" s="91"/>
    </row>
    <row r="18" spans="1:17" x14ac:dyDescent="0.25">
      <c r="A18" s="67">
        <v>42710</v>
      </c>
      <c r="B18" s="121" t="s">
        <v>230</v>
      </c>
      <c r="C18" s="63" t="s">
        <v>222</v>
      </c>
      <c r="D18" s="108"/>
      <c r="E18" s="116">
        <v>0.60416666666666663</v>
      </c>
      <c r="F18" s="79"/>
      <c r="G18" s="64"/>
      <c r="H18" s="65"/>
      <c r="I18" s="154"/>
      <c r="J18" s="156"/>
      <c r="K18" s="157"/>
      <c r="L18" s="155"/>
      <c r="M18" s="57"/>
      <c r="N18" s="42"/>
      <c r="O18" s="45"/>
      <c r="P18" s="56" t="str">
        <f>IF(J18="","",G18+I18+J18)</f>
        <v/>
      </c>
      <c r="Q18" s="46" t="str">
        <f>P18</f>
        <v/>
      </c>
    </row>
    <row r="19" spans="1:17" x14ac:dyDescent="0.25">
      <c r="A19" s="67">
        <v>42710</v>
      </c>
      <c r="B19" s="62" t="s">
        <v>221</v>
      </c>
      <c r="C19" s="63" t="s">
        <v>222</v>
      </c>
      <c r="D19" s="116">
        <v>0.77083333333333337</v>
      </c>
      <c r="E19" s="109"/>
      <c r="F19" s="79">
        <v>4</v>
      </c>
      <c r="G19" s="64"/>
      <c r="H19" s="65"/>
      <c r="I19" s="154"/>
      <c r="J19" s="156">
        <f>IF(F19&lt;4.999,0,IF(F19&gt;5,90,IF(F19&gt;12,140,215)))</f>
        <v>0</v>
      </c>
      <c r="K19" s="157"/>
      <c r="L19" s="155"/>
      <c r="M19" s="57"/>
      <c r="N19" s="42"/>
      <c r="O19" s="45"/>
      <c r="P19" s="56">
        <f>IF(J19="","",G19+I19+J19)</f>
        <v>0</v>
      </c>
      <c r="Q19" s="46">
        <f>P19</f>
        <v>0</v>
      </c>
    </row>
    <row r="20" spans="1:17" x14ac:dyDescent="0.25">
      <c r="A20" s="93"/>
      <c r="B20" s="94"/>
      <c r="C20" s="58"/>
      <c r="D20" s="95"/>
      <c r="E20" s="96"/>
      <c r="F20" s="97"/>
      <c r="G20" s="74"/>
      <c r="H20" s="98"/>
      <c r="I20" s="74"/>
      <c r="J20" s="99"/>
      <c r="K20" s="99"/>
      <c r="L20" s="74"/>
      <c r="M20" s="98"/>
      <c r="N20" s="81"/>
      <c r="O20" s="82"/>
      <c r="P20" s="74"/>
      <c r="Q20" s="44"/>
    </row>
    <row r="21" spans="1:17" x14ac:dyDescent="0.25">
      <c r="A21" s="60" t="s">
        <v>11</v>
      </c>
      <c r="B21" s="63">
        <v>27.02</v>
      </c>
      <c r="C21" s="72" t="s">
        <v>220</v>
      </c>
      <c r="D21" s="11"/>
      <c r="E21" s="11"/>
      <c r="F21" s="11"/>
      <c r="G21" s="11"/>
      <c r="H21" s="11"/>
      <c r="I21" s="11"/>
      <c r="J21" s="100"/>
      <c r="K21" s="100"/>
      <c r="L21" s="100"/>
      <c r="M21" s="100"/>
      <c r="N21" s="55" t="s">
        <v>213</v>
      </c>
      <c r="O21" s="11"/>
      <c r="P21" s="68">
        <f>SUM(P8:P16)</f>
        <v>681.3366666666667</v>
      </c>
      <c r="Q21" s="69">
        <f>SUM(Q8:Q16)</f>
        <v>18409.716733333331</v>
      </c>
    </row>
    <row r="22" spans="1:17" x14ac:dyDescent="0.25">
      <c r="A22" s="75" t="s">
        <v>11</v>
      </c>
      <c r="B22" s="63">
        <v>24.846</v>
      </c>
      <c r="C22" s="73" t="s">
        <v>214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55" t="s">
        <v>211</v>
      </c>
      <c r="O22" s="55"/>
      <c r="P22" s="55"/>
      <c r="Q22" s="44">
        <f>SUM(Q5:Q6)+SUM(Q18:Q19)</f>
        <v>140</v>
      </c>
    </row>
    <row r="23" spans="1:17" x14ac:dyDescent="0.2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55" t="s">
        <v>212</v>
      </c>
      <c r="O23" s="55"/>
      <c r="P23" s="55"/>
      <c r="Q23" s="44">
        <f>Q21+Q22</f>
        <v>18549.716733333331</v>
      </c>
    </row>
    <row r="24" spans="1:17" x14ac:dyDescent="0.25">
      <c r="D24" s="78"/>
      <c r="E24" s="78"/>
      <c r="H24" s="101"/>
      <c r="I24" s="101"/>
      <c r="J24" s="76" t="s">
        <v>208</v>
      </c>
      <c r="K24" s="127"/>
      <c r="L24" s="27"/>
      <c r="M24" s="110">
        <v>42668</v>
      </c>
      <c r="N24" s="107" t="s">
        <v>223</v>
      </c>
      <c r="O24" s="125" t="s">
        <v>13</v>
      </c>
      <c r="P24" s="79">
        <v>210</v>
      </c>
      <c r="Q24" s="74">
        <f>P24*B21</f>
        <v>5674.2</v>
      </c>
    </row>
    <row r="25" spans="1:17" x14ac:dyDescent="0.25">
      <c r="D25" s="61"/>
      <c r="E25" s="61"/>
      <c r="H25" s="71"/>
      <c r="I25" s="77"/>
      <c r="J25" s="54" t="s">
        <v>207</v>
      </c>
      <c r="K25" s="54"/>
      <c r="L25" s="12"/>
      <c r="M25" s="110" t="s">
        <v>225</v>
      </c>
      <c r="O25" s="126" t="s">
        <v>18</v>
      </c>
      <c r="P25" s="79">
        <v>506</v>
      </c>
      <c r="Q25" s="74">
        <f>P25*B22</f>
        <v>12572.076000000001</v>
      </c>
    </row>
    <row r="26" spans="1:17" x14ac:dyDescent="0.25">
      <c r="F26" s="3"/>
      <c r="G26" s="3"/>
      <c r="H26" s="3"/>
      <c r="I26" s="11"/>
      <c r="J26" s="49" t="s">
        <v>219</v>
      </c>
      <c r="K26" s="49"/>
      <c r="M26" s="110" t="s">
        <v>224</v>
      </c>
      <c r="N26" s="59" t="s">
        <v>209</v>
      </c>
      <c r="O26" s="61"/>
      <c r="P26" s="3"/>
      <c r="Q26" s="44">
        <f>Q23-Q24-Q25</f>
        <v>303.44073333332926</v>
      </c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43"/>
      <c r="K27" s="43"/>
      <c r="L27" s="43"/>
      <c r="M27" s="43"/>
      <c r="N27" s="53"/>
      <c r="O27" s="48"/>
      <c r="P27" s="36"/>
      <c r="Q27" s="50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43"/>
      <c r="K28" s="43"/>
      <c r="L28" s="43"/>
      <c r="M28" s="43"/>
      <c r="N28" s="52" t="s">
        <v>210</v>
      </c>
      <c r="Q28" s="51">
        <f>ROUND(Q26,0)</f>
        <v>303</v>
      </c>
    </row>
    <row r="29" spans="1:17" x14ac:dyDescent="0.25">
      <c r="N29" s="52"/>
      <c r="Q29" s="47"/>
    </row>
    <row r="32" spans="1:17" x14ac:dyDescent="0.25">
      <c r="A32" t="s">
        <v>234</v>
      </c>
      <c r="N32" s="52"/>
      <c r="O32" s="52"/>
      <c r="P32" s="49"/>
      <c r="Q32" s="51"/>
    </row>
    <row r="33" ht="13.15" customHeight="1" x14ac:dyDescent="0.25"/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</sheetData>
  <protectedRanges>
    <protectedRange sqref="A5:I6 A18:A19 A8:A16" name="Oblast1"/>
    <protectedRange sqref="B8:H16" name="Oblast2"/>
    <protectedRange sqref="M8:M16" name="Oblast3"/>
    <protectedRange sqref="B18:I19" name="Oblast4"/>
    <protectedRange sqref="B21:B22" name="Oblast5"/>
    <protectedRange sqref="M24:M26" name="Oblast6"/>
    <protectedRange sqref="O24" name="Oblast7"/>
  </protectedRanges>
  <mergeCells count="2">
    <mergeCell ref="A1:Q1"/>
    <mergeCell ref="J3:K3"/>
  </mergeCells>
  <dataValidations xWindow="1160" yWindow="264" count="2">
    <dataValidation type="decimal" allowBlank="1" showInputMessage="1" showErrorMessage="1" sqref="F17 F5">
      <formula1>0.5</formula1>
      <formula2>24</formula2>
    </dataValidation>
    <dataValidation type="whole" showInputMessage="1" showErrorMessage="1" sqref="H17">
      <formula1>0</formula1>
      <formula2>40</formula2>
    </dataValidation>
  </dataValidation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176"/>
  <sheetViews>
    <sheetView workbookViewId="0">
      <selection activeCell="F10" sqref="F10"/>
    </sheetView>
  </sheetViews>
  <sheetFormatPr defaultRowHeight="15" x14ac:dyDescent="0.25"/>
  <cols>
    <col min="1" max="1" width="38" customWidth="1"/>
    <col min="2" max="2" width="7.140625" customWidth="1"/>
    <col min="3" max="3" width="12.28515625" customWidth="1"/>
    <col min="10" max="10" width="10.42578125" bestFit="1" customWidth="1"/>
  </cols>
  <sheetData>
    <row r="1" spans="1:11" ht="15.75" customHeight="1" x14ac:dyDescent="0.25">
      <c r="A1" s="19" t="s">
        <v>203</v>
      </c>
      <c r="B1" s="19"/>
      <c r="C1" s="26"/>
      <c r="G1" s="41" t="s">
        <v>204</v>
      </c>
      <c r="H1" s="19">
        <v>90</v>
      </c>
      <c r="J1" s="19" t="s">
        <v>13</v>
      </c>
      <c r="K1" s="19" t="s">
        <v>235</v>
      </c>
    </row>
    <row r="2" spans="1:11" x14ac:dyDescent="0.25">
      <c r="A2" s="20" t="s">
        <v>12</v>
      </c>
      <c r="B2" s="20" t="s">
        <v>13</v>
      </c>
      <c r="C2" s="21">
        <v>35</v>
      </c>
      <c r="G2" s="19" t="s">
        <v>205</v>
      </c>
      <c r="H2" s="19">
        <v>140</v>
      </c>
      <c r="J2" s="19" t="s">
        <v>18</v>
      </c>
      <c r="K2" s="19" t="s">
        <v>236</v>
      </c>
    </row>
    <row r="3" spans="1:11" x14ac:dyDescent="0.25">
      <c r="A3" s="22" t="s">
        <v>14</v>
      </c>
      <c r="B3" s="22" t="s">
        <v>13</v>
      </c>
      <c r="C3" s="23">
        <v>35</v>
      </c>
      <c r="G3" s="19" t="s">
        <v>206</v>
      </c>
      <c r="H3" s="19">
        <v>215</v>
      </c>
      <c r="J3" s="19" t="s">
        <v>170</v>
      </c>
      <c r="K3" s="19"/>
    </row>
    <row r="4" spans="1:11" x14ac:dyDescent="0.25">
      <c r="A4" s="17" t="s">
        <v>15</v>
      </c>
      <c r="B4" s="17" t="s">
        <v>13</v>
      </c>
      <c r="C4" s="18">
        <v>40</v>
      </c>
      <c r="J4" s="19" t="s">
        <v>184</v>
      </c>
      <c r="K4" s="144" t="s">
        <v>237</v>
      </c>
    </row>
    <row r="5" spans="1:11" x14ac:dyDescent="0.25">
      <c r="A5" s="6" t="s">
        <v>16</v>
      </c>
      <c r="B5" s="6" t="s">
        <v>13</v>
      </c>
      <c r="C5" s="9">
        <v>40</v>
      </c>
    </row>
    <row r="6" spans="1:11" x14ac:dyDescent="0.25">
      <c r="A6" s="5" t="s">
        <v>17</v>
      </c>
      <c r="B6" s="5" t="s">
        <v>18</v>
      </c>
      <c r="C6" s="15">
        <v>60</v>
      </c>
    </row>
    <row r="7" spans="1:11" x14ac:dyDescent="0.25">
      <c r="A7" s="6" t="s">
        <v>19</v>
      </c>
      <c r="B7" s="6" t="s">
        <v>18</v>
      </c>
      <c r="C7" s="16">
        <v>40</v>
      </c>
    </row>
    <row r="8" spans="1:11" x14ac:dyDescent="0.25">
      <c r="A8" s="5" t="s">
        <v>20</v>
      </c>
      <c r="B8" s="5" t="s">
        <v>13</v>
      </c>
      <c r="C8" s="8">
        <v>35</v>
      </c>
    </row>
    <row r="9" spans="1:11" ht="17.25" customHeight="1" x14ac:dyDescent="0.25">
      <c r="A9" t="s">
        <v>197</v>
      </c>
      <c r="B9" s="6" t="s">
        <v>18</v>
      </c>
      <c r="C9" s="16">
        <v>50</v>
      </c>
    </row>
    <row r="10" spans="1:11" x14ac:dyDescent="0.25">
      <c r="A10" s="5" t="s">
        <v>21</v>
      </c>
      <c r="B10" s="5" t="s">
        <v>13</v>
      </c>
      <c r="C10" s="8">
        <v>40</v>
      </c>
    </row>
    <row r="11" spans="1:11" x14ac:dyDescent="0.25">
      <c r="A11" s="5" t="s">
        <v>22</v>
      </c>
      <c r="B11" s="5" t="s">
        <v>18</v>
      </c>
      <c r="C11" s="15">
        <v>50</v>
      </c>
      <c r="E11" s="38"/>
      <c r="F11" s="38"/>
      <c r="G11" s="38"/>
      <c r="H11" s="38"/>
      <c r="I11" s="38"/>
      <c r="J11" s="38"/>
    </row>
    <row r="12" spans="1:11" x14ac:dyDescent="0.25">
      <c r="A12" s="6" t="s">
        <v>23</v>
      </c>
      <c r="B12" s="6" t="s">
        <v>13</v>
      </c>
      <c r="C12" s="9">
        <v>40</v>
      </c>
      <c r="E12" s="39"/>
      <c r="F12" s="39"/>
      <c r="G12" s="39"/>
      <c r="H12" s="39"/>
      <c r="I12" s="39"/>
      <c r="J12" s="39"/>
    </row>
    <row r="13" spans="1:11" x14ac:dyDescent="0.25">
      <c r="A13" s="5" t="s">
        <v>24</v>
      </c>
      <c r="B13" s="5" t="s">
        <v>18</v>
      </c>
      <c r="C13" s="15">
        <v>50</v>
      </c>
      <c r="E13" s="3"/>
      <c r="F13" s="3"/>
      <c r="G13" s="3"/>
      <c r="H13" s="3"/>
      <c r="I13" s="3"/>
      <c r="J13" s="40"/>
    </row>
    <row r="14" spans="1:11" x14ac:dyDescent="0.25">
      <c r="A14" s="6" t="s">
        <v>25</v>
      </c>
      <c r="B14" s="6" t="s">
        <v>13</v>
      </c>
      <c r="C14" s="9">
        <v>45</v>
      </c>
    </row>
    <row r="15" spans="1:11" x14ac:dyDescent="0.25">
      <c r="A15" s="5" t="s">
        <v>26</v>
      </c>
      <c r="B15" s="5" t="s">
        <v>18</v>
      </c>
      <c r="C15" s="15">
        <v>50</v>
      </c>
    </row>
    <row r="16" spans="1:11" x14ac:dyDescent="0.25">
      <c r="A16" s="6" t="s">
        <v>27</v>
      </c>
      <c r="B16" s="6" t="s">
        <v>13</v>
      </c>
      <c r="C16" s="9">
        <v>40</v>
      </c>
    </row>
    <row r="17" spans="1:3" x14ac:dyDescent="0.25">
      <c r="A17" s="5" t="s">
        <v>28</v>
      </c>
      <c r="B17" s="5" t="s">
        <v>18</v>
      </c>
      <c r="C17" s="15">
        <v>50</v>
      </c>
    </row>
    <row r="18" spans="1:3" x14ac:dyDescent="0.25">
      <c r="A18" s="6" t="s">
        <v>29</v>
      </c>
      <c r="B18" s="6" t="s">
        <v>13</v>
      </c>
      <c r="C18" s="9">
        <v>45</v>
      </c>
    </row>
    <row r="19" spans="1:3" x14ac:dyDescent="0.25">
      <c r="A19" s="5" t="s">
        <v>30</v>
      </c>
      <c r="B19" s="5" t="s">
        <v>18</v>
      </c>
      <c r="C19" s="15">
        <v>50</v>
      </c>
    </row>
    <row r="20" spans="1:3" x14ac:dyDescent="0.25">
      <c r="A20" s="6" t="s">
        <v>31</v>
      </c>
      <c r="B20" s="6" t="s">
        <v>18</v>
      </c>
      <c r="C20" s="16">
        <v>40</v>
      </c>
    </row>
    <row r="21" spans="1:3" x14ac:dyDescent="0.25">
      <c r="A21" s="5" t="s">
        <v>32</v>
      </c>
      <c r="B21" s="5" t="s">
        <v>13</v>
      </c>
      <c r="C21" s="8">
        <v>35</v>
      </c>
    </row>
    <row r="22" spans="1:3" x14ac:dyDescent="0.25">
      <c r="A22" s="6" t="s">
        <v>33</v>
      </c>
      <c r="B22" s="6" t="s">
        <v>18</v>
      </c>
      <c r="C22" s="16">
        <v>55</v>
      </c>
    </row>
    <row r="23" spans="1:3" x14ac:dyDescent="0.25">
      <c r="A23" s="5" t="s">
        <v>34</v>
      </c>
      <c r="B23" s="5" t="s">
        <v>18</v>
      </c>
      <c r="C23" s="15">
        <v>55</v>
      </c>
    </row>
    <row r="24" spans="1:3" x14ac:dyDescent="0.25">
      <c r="A24" s="6" t="s">
        <v>35</v>
      </c>
      <c r="B24" s="6" t="s">
        <v>18</v>
      </c>
      <c r="C24" s="16">
        <v>40</v>
      </c>
    </row>
    <row r="25" spans="1:3" x14ac:dyDescent="0.25">
      <c r="A25" s="5" t="s">
        <v>36</v>
      </c>
      <c r="B25" s="5" t="s">
        <v>13</v>
      </c>
      <c r="C25" s="8">
        <v>35</v>
      </c>
    </row>
    <row r="26" spans="1:3" x14ac:dyDescent="0.25">
      <c r="A26" s="6" t="s">
        <v>37</v>
      </c>
      <c r="B26" s="6" t="s">
        <v>13</v>
      </c>
      <c r="C26" s="9">
        <v>40</v>
      </c>
    </row>
    <row r="27" spans="1:3" x14ac:dyDescent="0.25">
      <c r="A27" s="5" t="s">
        <v>38</v>
      </c>
      <c r="B27" s="5" t="s">
        <v>18</v>
      </c>
      <c r="C27" s="15">
        <v>55</v>
      </c>
    </row>
    <row r="28" spans="1:3" x14ac:dyDescent="0.25">
      <c r="A28" s="5" t="s">
        <v>39</v>
      </c>
      <c r="B28" s="5" t="s">
        <v>13</v>
      </c>
      <c r="C28" s="8">
        <v>45</v>
      </c>
    </row>
    <row r="29" spans="1:3" x14ac:dyDescent="0.25">
      <c r="A29" s="6" t="s">
        <v>40</v>
      </c>
      <c r="B29" s="6" t="s">
        <v>13</v>
      </c>
      <c r="C29" s="9">
        <v>35</v>
      </c>
    </row>
    <row r="30" spans="1:3" x14ac:dyDescent="0.25">
      <c r="A30" s="5" t="s">
        <v>41</v>
      </c>
      <c r="B30" s="5" t="s">
        <v>13</v>
      </c>
      <c r="C30" s="8">
        <v>40</v>
      </c>
    </row>
    <row r="31" spans="1:3" x14ac:dyDescent="0.25">
      <c r="A31" s="5" t="s">
        <v>42</v>
      </c>
      <c r="B31" s="5" t="s">
        <v>13</v>
      </c>
      <c r="C31" s="8">
        <v>50</v>
      </c>
    </row>
    <row r="32" spans="1:3" x14ac:dyDescent="0.25">
      <c r="A32" s="6" t="s">
        <v>43</v>
      </c>
      <c r="B32" s="6" t="s">
        <v>13</v>
      </c>
      <c r="C32" s="9">
        <v>45</v>
      </c>
    </row>
    <row r="33" spans="1:3" x14ac:dyDescent="0.25">
      <c r="A33" s="5" t="s">
        <v>44</v>
      </c>
      <c r="B33" s="5" t="s">
        <v>13</v>
      </c>
      <c r="C33" s="8">
        <v>35</v>
      </c>
    </row>
    <row r="34" spans="1:3" x14ac:dyDescent="0.25">
      <c r="A34" s="6" t="s">
        <v>45</v>
      </c>
      <c r="B34" s="6" t="s">
        <v>18</v>
      </c>
      <c r="C34" s="16">
        <v>45</v>
      </c>
    </row>
    <row r="35" spans="1:3" x14ac:dyDescent="0.25">
      <c r="A35" s="5" t="s">
        <v>46</v>
      </c>
      <c r="B35" s="5" t="s">
        <v>18</v>
      </c>
      <c r="C35" s="15">
        <v>50</v>
      </c>
    </row>
    <row r="36" spans="1:3" x14ac:dyDescent="0.25">
      <c r="A36" s="6" t="s">
        <v>47</v>
      </c>
      <c r="B36" s="6" t="s">
        <v>13</v>
      </c>
      <c r="C36" s="9">
        <v>40</v>
      </c>
    </row>
    <row r="37" spans="1:3" x14ac:dyDescent="0.25">
      <c r="A37" s="5" t="s">
        <v>48</v>
      </c>
      <c r="B37" s="5" t="s">
        <v>13</v>
      </c>
      <c r="C37" s="8">
        <v>40</v>
      </c>
    </row>
    <row r="38" spans="1:3" x14ac:dyDescent="0.25">
      <c r="A38" s="5" t="s">
        <v>49</v>
      </c>
      <c r="B38" s="5" t="s">
        <v>13</v>
      </c>
      <c r="C38" s="8">
        <v>35</v>
      </c>
    </row>
    <row r="39" spans="1:3" x14ac:dyDescent="0.25">
      <c r="A39" s="6" t="s">
        <v>50</v>
      </c>
      <c r="B39" s="6" t="s">
        <v>13</v>
      </c>
      <c r="C39" s="9">
        <v>45</v>
      </c>
    </row>
    <row r="40" spans="1:3" x14ac:dyDescent="0.25">
      <c r="A40" s="5" t="s">
        <v>51</v>
      </c>
      <c r="B40" s="5" t="s">
        <v>13</v>
      </c>
      <c r="C40" s="8">
        <v>45</v>
      </c>
    </row>
    <row r="41" spans="1:3" x14ac:dyDescent="0.25">
      <c r="A41" s="6" t="s">
        <v>52</v>
      </c>
      <c r="B41" s="6" t="s">
        <v>13</v>
      </c>
      <c r="C41" s="9">
        <v>45</v>
      </c>
    </row>
    <row r="42" spans="1:3" x14ac:dyDescent="0.25">
      <c r="A42" s="5" t="s">
        <v>53</v>
      </c>
      <c r="B42" s="5" t="s">
        <v>13</v>
      </c>
      <c r="C42" s="8">
        <v>45</v>
      </c>
    </row>
    <row r="43" spans="1:3" x14ac:dyDescent="0.25">
      <c r="A43" s="6" t="s">
        <v>54</v>
      </c>
      <c r="B43" s="6" t="s">
        <v>13</v>
      </c>
      <c r="C43" s="9">
        <v>45</v>
      </c>
    </row>
    <row r="44" spans="1:3" x14ac:dyDescent="0.25">
      <c r="A44" s="5" t="s">
        <v>55</v>
      </c>
      <c r="B44" s="5" t="s">
        <v>13</v>
      </c>
      <c r="C44" s="8">
        <v>45</v>
      </c>
    </row>
    <row r="45" spans="1:3" x14ac:dyDescent="0.25">
      <c r="A45" s="6" t="s">
        <v>56</v>
      </c>
      <c r="B45" s="6" t="s">
        <v>13</v>
      </c>
      <c r="C45" s="9">
        <v>40</v>
      </c>
    </row>
    <row r="46" spans="1:3" x14ac:dyDescent="0.25">
      <c r="A46" s="5" t="s">
        <v>57</v>
      </c>
      <c r="B46" s="5" t="s">
        <v>13</v>
      </c>
      <c r="C46" s="8">
        <v>35</v>
      </c>
    </row>
    <row r="47" spans="1:3" x14ac:dyDescent="0.25">
      <c r="A47" s="6" t="s">
        <v>58</v>
      </c>
      <c r="B47" s="6" t="s">
        <v>18</v>
      </c>
      <c r="C47" s="16">
        <v>45</v>
      </c>
    </row>
    <row r="48" spans="1:3" x14ac:dyDescent="0.25">
      <c r="A48" s="5" t="s">
        <v>59</v>
      </c>
      <c r="B48" s="5" t="s">
        <v>13</v>
      </c>
      <c r="C48" s="8">
        <v>45</v>
      </c>
    </row>
    <row r="49" spans="1:3" x14ac:dyDescent="0.25">
      <c r="A49" s="6" t="s">
        <v>60</v>
      </c>
      <c r="B49" s="6" t="s">
        <v>13</v>
      </c>
      <c r="C49" s="9">
        <v>45</v>
      </c>
    </row>
    <row r="50" spans="1:3" x14ac:dyDescent="0.25">
      <c r="A50" s="5" t="s">
        <v>61</v>
      </c>
      <c r="B50" s="5" t="s">
        <v>18</v>
      </c>
      <c r="C50" s="15">
        <v>50</v>
      </c>
    </row>
    <row r="51" spans="1:3" x14ac:dyDescent="0.25">
      <c r="A51" s="5" t="s">
        <v>62</v>
      </c>
      <c r="B51" s="5" t="s">
        <v>18</v>
      </c>
      <c r="C51" s="15">
        <v>45</v>
      </c>
    </row>
    <row r="52" spans="1:3" x14ac:dyDescent="0.25">
      <c r="A52" s="6" t="s">
        <v>63</v>
      </c>
      <c r="B52" s="6" t="s">
        <v>13</v>
      </c>
      <c r="C52" s="9">
        <v>40</v>
      </c>
    </row>
    <row r="53" spans="1:3" x14ac:dyDescent="0.25">
      <c r="A53" s="5" t="s">
        <v>64</v>
      </c>
      <c r="B53" s="5" t="s">
        <v>18</v>
      </c>
      <c r="C53" s="15">
        <v>50</v>
      </c>
    </row>
    <row r="54" spans="1:3" x14ac:dyDescent="0.25">
      <c r="A54" s="6" t="s">
        <v>65</v>
      </c>
      <c r="B54" s="6" t="s">
        <v>13</v>
      </c>
      <c r="C54" s="9">
        <v>35</v>
      </c>
    </row>
    <row r="55" spans="1:3" x14ac:dyDescent="0.25">
      <c r="A55" s="5" t="s">
        <v>66</v>
      </c>
      <c r="B55" s="5" t="s">
        <v>13</v>
      </c>
      <c r="C55" s="8">
        <v>40</v>
      </c>
    </row>
    <row r="56" spans="1:3" x14ac:dyDescent="0.25">
      <c r="A56" s="6" t="s">
        <v>67</v>
      </c>
      <c r="B56" s="6" t="s">
        <v>13</v>
      </c>
      <c r="C56" s="9">
        <v>35</v>
      </c>
    </row>
    <row r="57" spans="1:3" x14ac:dyDescent="0.25">
      <c r="A57" s="5" t="s">
        <v>68</v>
      </c>
      <c r="B57" s="5" t="s">
        <v>13</v>
      </c>
      <c r="C57" s="8">
        <v>40</v>
      </c>
    </row>
    <row r="58" spans="1:3" x14ac:dyDescent="0.25">
      <c r="A58" s="6" t="s">
        <v>69</v>
      </c>
      <c r="B58" s="6" t="s">
        <v>13</v>
      </c>
      <c r="C58" s="9">
        <v>35</v>
      </c>
    </row>
    <row r="59" spans="1:3" x14ac:dyDescent="0.25">
      <c r="A59" s="5" t="s">
        <v>70</v>
      </c>
      <c r="B59" s="5" t="s">
        <v>13</v>
      </c>
      <c r="C59" s="8">
        <v>45</v>
      </c>
    </row>
    <row r="60" spans="1:3" x14ac:dyDescent="0.25">
      <c r="A60" s="6" t="s">
        <v>71</v>
      </c>
      <c r="B60" s="6" t="s">
        <v>13</v>
      </c>
      <c r="C60" s="9">
        <v>55</v>
      </c>
    </row>
    <row r="61" spans="1:3" ht="15" customHeight="1" x14ac:dyDescent="0.25">
      <c r="A61" s="5" t="s">
        <v>72</v>
      </c>
      <c r="B61" s="5" t="s">
        <v>13</v>
      </c>
      <c r="C61" s="8">
        <v>45</v>
      </c>
    </row>
    <row r="62" spans="1:3" x14ac:dyDescent="0.25">
      <c r="A62" s="6" t="s">
        <v>73</v>
      </c>
      <c r="B62" s="6" t="s">
        <v>18</v>
      </c>
      <c r="C62" s="16">
        <v>55</v>
      </c>
    </row>
    <row r="63" spans="1:3" x14ac:dyDescent="0.25">
      <c r="A63" s="132" t="s">
        <v>74</v>
      </c>
      <c r="B63" s="132" t="s">
        <v>18</v>
      </c>
      <c r="C63" s="133">
        <v>65</v>
      </c>
    </row>
    <row r="64" spans="1:3" x14ac:dyDescent="0.25">
      <c r="A64" s="6" t="s">
        <v>75</v>
      </c>
      <c r="B64" s="6" t="s">
        <v>13</v>
      </c>
      <c r="C64" s="9">
        <v>35</v>
      </c>
    </row>
    <row r="65" spans="1:3" x14ac:dyDescent="0.25">
      <c r="A65" s="5" t="s">
        <v>76</v>
      </c>
      <c r="B65" s="5" t="s">
        <v>13</v>
      </c>
      <c r="C65" s="8">
        <v>40</v>
      </c>
    </row>
    <row r="66" spans="1:3" x14ac:dyDescent="0.25">
      <c r="A66" s="6" t="s">
        <v>77</v>
      </c>
      <c r="B66" s="6" t="s">
        <v>13</v>
      </c>
      <c r="C66" s="9">
        <v>35</v>
      </c>
    </row>
    <row r="67" spans="1:3" x14ac:dyDescent="0.25">
      <c r="A67" s="5" t="s">
        <v>78</v>
      </c>
      <c r="B67" s="5" t="s">
        <v>18</v>
      </c>
      <c r="C67" s="15">
        <v>45</v>
      </c>
    </row>
    <row r="68" spans="1:3" x14ac:dyDescent="0.25">
      <c r="A68" s="6" t="s">
        <v>79</v>
      </c>
      <c r="B68" s="6" t="s">
        <v>13</v>
      </c>
      <c r="C68" s="9">
        <v>40</v>
      </c>
    </row>
    <row r="69" spans="1:3" x14ac:dyDescent="0.25">
      <c r="A69" s="5" t="s">
        <v>80</v>
      </c>
      <c r="B69" s="5" t="s">
        <v>18</v>
      </c>
      <c r="C69" s="15">
        <v>45</v>
      </c>
    </row>
    <row r="70" spans="1:3" x14ac:dyDescent="0.25">
      <c r="A70" s="6" t="s">
        <v>81</v>
      </c>
      <c r="B70" s="6" t="s">
        <v>13</v>
      </c>
      <c r="C70" s="9">
        <v>40</v>
      </c>
    </row>
    <row r="71" spans="1:3" x14ac:dyDescent="0.25">
      <c r="A71" s="7" t="s">
        <v>82</v>
      </c>
      <c r="B71" s="5" t="s">
        <v>18</v>
      </c>
      <c r="C71" s="15">
        <v>50</v>
      </c>
    </row>
    <row r="72" spans="1:3" x14ac:dyDescent="0.25">
      <c r="A72" s="6" t="s">
        <v>83</v>
      </c>
      <c r="B72" s="6" t="s">
        <v>18</v>
      </c>
      <c r="C72" s="16">
        <v>50</v>
      </c>
    </row>
    <row r="73" spans="1:3" x14ac:dyDescent="0.25">
      <c r="A73" s="5" t="s">
        <v>84</v>
      </c>
      <c r="B73" s="5" t="s">
        <v>13</v>
      </c>
      <c r="C73" s="8">
        <v>45</v>
      </c>
    </row>
    <row r="74" spans="1:3" x14ac:dyDescent="0.25">
      <c r="A74" s="6" t="s">
        <v>85</v>
      </c>
      <c r="B74" s="6" t="s">
        <v>13</v>
      </c>
      <c r="C74" s="9">
        <v>45</v>
      </c>
    </row>
    <row r="75" spans="1:3" x14ac:dyDescent="0.25">
      <c r="A75" s="5" t="s">
        <v>86</v>
      </c>
      <c r="B75" s="5" t="s">
        <v>18</v>
      </c>
      <c r="C75" s="15">
        <v>45</v>
      </c>
    </row>
    <row r="76" spans="1:3" x14ac:dyDescent="0.25">
      <c r="A76" s="6" t="s">
        <v>87</v>
      </c>
      <c r="B76" s="6" t="s">
        <v>18</v>
      </c>
      <c r="C76" s="16">
        <v>55</v>
      </c>
    </row>
    <row r="77" spans="1:3" ht="15.75" customHeight="1" x14ac:dyDescent="0.25">
      <c r="A77" s="5" t="s">
        <v>88</v>
      </c>
      <c r="B77" s="5" t="s">
        <v>18</v>
      </c>
      <c r="C77" s="15">
        <v>60</v>
      </c>
    </row>
    <row r="78" spans="1:3" ht="16.5" customHeight="1" x14ac:dyDescent="0.25">
      <c r="A78" s="6" t="s">
        <v>89</v>
      </c>
      <c r="B78" s="6" t="s">
        <v>18</v>
      </c>
      <c r="C78" s="16">
        <v>60</v>
      </c>
    </row>
    <row r="79" spans="1:3" ht="16.5" customHeight="1" x14ac:dyDescent="0.25">
      <c r="A79" s="5" t="s">
        <v>90</v>
      </c>
      <c r="B79" s="5" t="s">
        <v>13</v>
      </c>
      <c r="C79" s="8">
        <v>40</v>
      </c>
    </row>
    <row r="80" spans="1:3" x14ac:dyDescent="0.25">
      <c r="A80" s="6" t="s">
        <v>91</v>
      </c>
      <c r="B80" s="6" t="s">
        <v>13</v>
      </c>
      <c r="C80" s="9">
        <v>45</v>
      </c>
    </row>
    <row r="81" spans="1:3" x14ac:dyDescent="0.25">
      <c r="A81" s="5" t="s">
        <v>92</v>
      </c>
      <c r="B81" s="5" t="s">
        <v>13</v>
      </c>
      <c r="C81" s="8">
        <v>45</v>
      </c>
    </row>
    <row r="82" spans="1:3" x14ac:dyDescent="0.25">
      <c r="A82" s="6" t="s">
        <v>93</v>
      </c>
      <c r="B82" s="6" t="s">
        <v>18</v>
      </c>
      <c r="C82" s="16">
        <v>50</v>
      </c>
    </row>
    <row r="83" spans="1:3" x14ac:dyDescent="0.25">
      <c r="A83" s="5" t="s">
        <v>94</v>
      </c>
      <c r="B83" s="5" t="s">
        <v>13</v>
      </c>
      <c r="C83" s="8">
        <v>45</v>
      </c>
    </row>
    <row r="84" spans="1:3" x14ac:dyDescent="0.25">
      <c r="A84" s="6" t="s">
        <v>95</v>
      </c>
      <c r="B84" s="6" t="s">
        <v>13</v>
      </c>
      <c r="C84" s="9">
        <v>40</v>
      </c>
    </row>
    <row r="85" spans="1:3" x14ac:dyDescent="0.25">
      <c r="A85" s="5" t="s">
        <v>96</v>
      </c>
      <c r="B85" s="5" t="s">
        <v>13</v>
      </c>
      <c r="C85" s="8">
        <v>40</v>
      </c>
    </row>
    <row r="86" spans="1:3" x14ac:dyDescent="0.25">
      <c r="A86" s="6" t="s">
        <v>97</v>
      </c>
      <c r="B86" s="6" t="s">
        <v>13</v>
      </c>
      <c r="C86" s="9">
        <v>40</v>
      </c>
    </row>
    <row r="87" spans="1:3" x14ac:dyDescent="0.25">
      <c r="A87" s="5" t="s">
        <v>98</v>
      </c>
      <c r="B87" s="5" t="s">
        <v>18</v>
      </c>
      <c r="C87" s="15">
        <v>45</v>
      </c>
    </row>
    <row r="88" spans="1:3" x14ac:dyDescent="0.25">
      <c r="A88" s="6" t="s">
        <v>99</v>
      </c>
      <c r="B88" s="6" t="s">
        <v>18</v>
      </c>
      <c r="C88" s="16">
        <v>50</v>
      </c>
    </row>
    <row r="89" spans="1:3" x14ac:dyDescent="0.25">
      <c r="A89" s="5" t="s">
        <v>100</v>
      </c>
      <c r="B89" s="5" t="s">
        <v>18</v>
      </c>
      <c r="C89" s="15">
        <v>55</v>
      </c>
    </row>
    <row r="90" spans="1:3" x14ac:dyDescent="0.25">
      <c r="A90" s="6" t="s">
        <v>101</v>
      </c>
      <c r="B90" s="6" t="s">
        <v>13</v>
      </c>
      <c r="C90" s="9">
        <v>45</v>
      </c>
    </row>
    <row r="91" spans="1:3" x14ac:dyDescent="0.25">
      <c r="A91" s="5" t="s">
        <v>102</v>
      </c>
      <c r="B91" s="5" t="s">
        <v>13</v>
      </c>
      <c r="C91" s="8">
        <v>45</v>
      </c>
    </row>
    <row r="92" spans="1:3" x14ac:dyDescent="0.25">
      <c r="A92" s="6" t="s">
        <v>103</v>
      </c>
      <c r="B92" s="6" t="s">
        <v>13</v>
      </c>
      <c r="C92" s="9">
        <v>45</v>
      </c>
    </row>
    <row r="93" spans="1:3" x14ac:dyDescent="0.25">
      <c r="A93" s="5" t="s">
        <v>104</v>
      </c>
      <c r="B93" s="5" t="s">
        <v>13</v>
      </c>
      <c r="C93" s="8">
        <v>40</v>
      </c>
    </row>
    <row r="94" spans="1:3" x14ac:dyDescent="0.25">
      <c r="A94" s="6" t="s">
        <v>105</v>
      </c>
      <c r="B94" s="6" t="s">
        <v>13</v>
      </c>
      <c r="C94" s="9">
        <v>40</v>
      </c>
    </row>
    <row r="95" spans="1:3" x14ac:dyDescent="0.25">
      <c r="A95" s="5" t="s">
        <v>106</v>
      </c>
      <c r="B95" s="5" t="s">
        <v>13</v>
      </c>
      <c r="C95" s="8">
        <v>45</v>
      </c>
    </row>
    <row r="96" spans="1:3" x14ac:dyDescent="0.25">
      <c r="A96" s="5" t="s">
        <v>107</v>
      </c>
      <c r="B96" s="5" t="s">
        <v>13</v>
      </c>
      <c r="C96" s="8">
        <v>40</v>
      </c>
    </row>
    <row r="97" spans="1:3" x14ac:dyDescent="0.25">
      <c r="A97" s="6" t="s">
        <v>108</v>
      </c>
      <c r="B97" s="6" t="s">
        <v>13</v>
      </c>
      <c r="C97" s="9">
        <v>40</v>
      </c>
    </row>
    <row r="98" spans="1:3" x14ac:dyDescent="0.25">
      <c r="A98" s="5" t="s">
        <v>109</v>
      </c>
      <c r="B98" s="5" t="s">
        <v>13</v>
      </c>
      <c r="C98" s="8">
        <v>35</v>
      </c>
    </row>
    <row r="99" spans="1:3" x14ac:dyDescent="0.25">
      <c r="A99" s="6" t="s">
        <v>110</v>
      </c>
      <c r="B99" s="6" t="s">
        <v>13</v>
      </c>
      <c r="C99" s="9">
        <v>35</v>
      </c>
    </row>
    <row r="100" spans="1:3" x14ac:dyDescent="0.25">
      <c r="A100" s="5" t="s">
        <v>111</v>
      </c>
      <c r="B100" s="5" t="s">
        <v>18</v>
      </c>
      <c r="C100" s="15">
        <v>40</v>
      </c>
    </row>
    <row r="101" spans="1:3" x14ac:dyDescent="0.25">
      <c r="A101" s="6" t="s">
        <v>112</v>
      </c>
      <c r="B101" s="6" t="s">
        <v>18</v>
      </c>
      <c r="C101" s="16">
        <v>45</v>
      </c>
    </row>
    <row r="102" spans="1:3" x14ac:dyDescent="0.25">
      <c r="A102" s="5" t="s">
        <v>113</v>
      </c>
      <c r="B102" s="5" t="s">
        <v>18</v>
      </c>
      <c r="C102" s="15">
        <v>55</v>
      </c>
    </row>
    <row r="103" spans="1:3" x14ac:dyDescent="0.25">
      <c r="A103" s="6" t="s">
        <v>114</v>
      </c>
      <c r="B103" s="6" t="s">
        <v>13</v>
      </c>
      <c r="C103" s="9">
        <v>40</v>
      </c>
    </row>
    <row r="104" spans="1:3" x14ac:dyDescent="0.25">
      <c r="A104" s="5" t="s">
        <v>115</v>
      </c>
      <c r="B104" s="5" t="s">
        <v>13</v>
      </c>
      <c r="C104" s="8">
        <v>45</v>
      </c>
    </row>
    <row r="105" spans="1:3" x14ac:dyDescent="0.25">
      <c r="A105" s="6" t="s">
        <v>116</v>
      </c>
      <c r="B105" s="6" t="s">
        <v>13</v>
      </c>
      <c r="C105" s="9">
        <v>35</v>
      </c>
    </row>
    <row r="106" spans="1:3" x14ac:dyDescent="0.25">
      <c r="A106" s="5" t="s">
        <v>117</v>
      </c>
      <c r="B106" s="5" t="s">
        <v>13</v>
      </c>
      <c r="C106" s="8">
        <v>35</v>
      </c>
    </row>
    <row r="107" spans="1:3" x14ac:dyDescent="0.25">
      <c r="A107" s="6" t="s">
        <v>118</v>
      </c>
      <c r="B107" s="6" t="s">
        <v>18</v>
      </c>
      <c r="C107" s="16">
        <v>55</v>
      </c>
    </row>
    <row r="108" spans="1:3" x14ac:dyDescent="0.25">
      <c r="A108" s="5" t="s">
        <v>119</v>
      </c>
      <c r="B108" s="5" t="s">
        <v>18</v>
      </c>
      <c r="C108" s="15">
        <v>50</v>
      </c>
    </row>
    <row r="109" spans="1:3" x14ac:dyDescent="0.25">
      <c r="A109" s="6" t="s">
        <v>120</v>
      </c>
      <c r="B109" s="6" t="s">
        <v>13</v>
      </c>
      <c r="C109" s="9">
        <v>40</v>
      </c>
    </row>
    <row r="110" spans="1:3" x14ac:dyDescent="0.25">
      <c r="A110" s="5" t="s">
        <v>121</v>
      </c>
      <c r="B110" s="5" t="s">
        <v>13</v>
      </c>
      <c r="C110" s="8">
        <v>45</v>
      </c>
    </row>
    <row r="111" spans="1:3" x14ac:dyDescent="0.25">
      <c r="A111" s="6" t="s">
        <v>122</v>
      </c>
      <c r="B111" s="6" t="s">
        <v>13</v>
      </c>
      <c r="C111" s="9">
        <v>35</v>
      </c>
    </row>
    <row r="112" spans="1:3" x14ac:dyDescent="0.25">
      <c r="A112" s="5" t="s">
        <v>123</v>
      </c>
      <c r="B112" s="5" t="s">
        <v>18</v>
      </c>
      <c r="C112" s="15">
        <v>50</v>
      </c>
    </row>
    <row r="113" spans="1:3" x14ac:dyDescent="0.25">
      <c r="A113" s="6" t="s">
        <v>124</v>
      </c>
      <c r="B113" s="6" t="s">
        <v>18</v>
      </c>
      <c r="C113" s="16">
        <v>45</v>
      </c>
    </row>
    <row r="114" spans="1:3" x14ac:dyDescent="0.25">
      <c r="A114" s="5" t="s">
        <v>125</v>
      </c>
      <c r="B114" s="5" t="s">
        <v>18</v>
      </c>
      <c r="C114" s="15">
        <v>50</v>
      </c>
    </row>
    <row r="115" spans="1:3" x14ac:dyDescent="0.25">
      <c r="A115" s="6" t="s">
        <v>126</v>
      </c>
      <c r="B115" s="6" t="s">
        <v>13</v>
      </c>
      <c r="C115" s="9">
        <v>45</v>
      </c>
    </row>
    <row r="116" spans="1:3" x14ac:dyDescent="0.25">
      <c r="A116" s="5" t="s">
        <v>127</v>
      </c>
      <c r="B116" s="5" t="s">
        <v>18</v>
      </c>
      <c r="C116" s="15">
        <v>50</v>
      </c>
    </row>
    <row r="117" spans="1:3" x14ac:dyDescent="0.25">
      <c r="A117" s="6" t="s">
        <v>128</v>
      </c>
      <c r="B117" s="6" t="s">
        <v>13</v>
      </c>
      <c r="C117" s="9">
        <v>40</v>
      </c>
    </row>
    <row r="118" spans="1:3" x14ac:dyDescent="0.25">
      <c r="A118" s="5" t="s">
        <v>129</v>
      </c>
      <c r="B118" s="5" t="s">
        <v>13</v>
      </c>
      <c r="C118" s="8">
        <v>45</v>
      </c>
    </row>
    <row r="119" spans="1:3" x14ac:dyDescent="0.25">
      <c r="A119" s="6" t="s">
        <v>130</v>
      </c>
      <c r="B119" s="6" t="s">
        <v>18</v>
      </c>
      <c r="C119" s="16">
        <v>45</v>
      </c>
    </row>
    <row r="120" spans="1:3" x14ac:dyDescent="0.25">
      <c r="A120" s="5" t="s">
        <v>131</v>
      </c>
      <c r="B120" s="5" t="s">
        <v>13</v>
      </c>
      <c r="C120" s="8">
        <v>45</v>
      </c>
    </row>
    <row r="121" spans="1:3" x14ac:dyDescent="0.25">
      <c r="A121" s="6" t="s">
        <v>132</v>
      </c>
      <c r="B121" s="6" t="s">
        <v>13</v>
      </c>
      <c r="C121" s="9">
        <v>55</v>
      </c>
    </row>
    <row r="122" spans="1:3" x14ac:dyDescent="0.25">
      <c r="A122" s="5" t="s">
        <v>133</v>
      </c>
      <c r="B122" s="5" t="s">
        <v>18</v>
      </c>
      <c r="C122" s="15">
        <v>50</v>
      </c>
    </row>
    <row r="123" spans="1:3" x14ac:dyDescent="0.25">
      <c r="A123" s="5" t="s">
        <v>134</v>
      </c>
      <c r="B123" s="5" t="s">
        <v>13</v>
      </c>
      <c r="C123" s="8">
        <v>40</v>
      </c>
    </row>
    <row r="124" spans="1:3" x14ac:dyDescent="0.25">
      <c r="A124" s="5" t="s">
        <v>135</v>
      </c>
      <c r="B124" s="5" t="s">
        <v>13</v>
      </c>
      <c r="C124" s="8">
        <v>35</v>
      </c>
    </row>
    <row r="125" spans="1:3" x14ac:dyDescent="0.25">
      <c r="A125" s="6" t="s">
        <v>136</v>
      </c>
      <c r="B125" s="6" t="s">
        <v>18</v>
      </c>
      <c r="C125" s="16">
        <v>45</v>
      </c>
    </row>
    <row r="126" spans="1:3" x14ac:dyDescent="0.25">
      <c r="A126" s="5" t="s">
        <v>137</v>
      </c>
      <c r="B126" s="5" t="s">
        <v>18</v>
      </c>
      <c r="C126" s="15">
        <v>40</v>
      </c>
    </row>
    <row r="127" spans="1:3" x14ac:dyDescent="0.25">
      <c r="A127" s="6" t="s">
        <v>138</v>
      </c>
      <c r="B127" s="6" t="s">
        <v>18</v>
      </c>
      <c r="C127" s="16">
        <v>50</v>
      </c>
    </row>
    <row r="128" spans="1:3" x14ac:dyDescent="0.25">
      <c r="A128" s="5" t="s">
        <v>139</v>
      </c>
      <c r="B128" s="5" t="s">
        <v>13</v>
      </c>
      <c r="C128" s="8">
        <v>40</v>
      </c>
    </row>
    <row r="129" spans="1:3" x14ac:dyDescent="0.25">
      <c r="A129" s="6" t="s">
        <v>140</v>
      </c>
      <c r="B129" s="6" t="s">
        <v>13</v>
      </c>
      <c r="C129" s="9">
        <v>35</v>
      </c>
    </row>
    <row r="130" spans="1:3" x14ac:dyDescent="0.25">
      <c r="A130" s="5" t="s">
        <v>141</v>
      </c>
      <c r="B130" s="5" t="s">
        <v>13</v>
      </c>
      <c r="C130" s="8">
        <v>40</v>
      </c>
    </row>
    <row r="131" spans="1:3" x14ac:dyDescent="0.25">
      <c r="A131" s="5" t="s">
        <v>142</v>
      </c>
      <c r="B131" s="5" t="s">
        <v>13</v>
      </c>
      <c r="C131" s="8">
        <v>45</v>
      </c>
    </row>
    <row r="132" spans="1:3" x14ac:dyDescent="0.25">
      <c r="A132" s="6" t="s">
        <v>143</v>
      </c>
      <c r="B132" s="6" t="s">
        <v>13</v>
      </c>
      <c r="C132" s="9">
        <v>40</v>
      </c>
    </row>
    <row r="133" spans="1:3" x14ac:dyDescent="0.25">
      <c r="A133" s="5" t="s">
        <v>144</v>
      </c>
      <c r="B133" s="5" t="s">
        <v>13</v>
      </c>
      <c r="C133" s="8">
        <v>35</v>
      </c>
    </row>
    <row r="134" spans="1:3" x14ac:dyDescent="0.25">
      <c r="A134" s="6" t="s">
        <v>145</v>
      </c>
      <c r="B134" s="6" t="s">
        <v>13</v>
      </c>
      <c r="C134" s="9">
        <v>45</v>
      </c>
    </row>
    <row r="135" spans="1:3" x14ac:dyDescent="0.25">
      <c r="A135" s="5" t="s">
        <v>146</v>
      </c>
      <c r="B135" s="5" t="s">
        <v>18</v>
      </c>
      <c r="C135" s="15">
        <v>55</v>
      </c>
    </row>
    <row r="136" spans="1:3" x14ac:dyDescent="0.25">
      <c r="A136" s="5" t="s">
        <v>147</v>
      </c>
      <c r="B136" s="5" t="s">
        <v>13</v>
      </c>
      <c r="C136" s="8">
        <v>40</v>
      </c>
    </row>
    <row r="137" spans="1:3" x14ac:dyDescent="0.25">
      <c r="A137" s="5" t="s">
        <v>148</v>
      </c>
      <c r="B137" s="5" t="s">
        <v>18</v>
      </c>
      <c r="C137" s="15">
        <v>45</v>
      </c>
    </row>
    <row r="138" spans="1:3" x14ac:dyDescent="0.25">
      <c r="A138" s="6" t="s">
        <v>149</v>
      </c>
      <c r="B138" s="6" t="s">
        <v>13</v>
      </c>
      <c r="C138" s="9">
        <v>40</v>
      </c>
    </row>
    <row r="139" spans="1:3" x14ac:dyDescent="0.25">
      <c r="A139" s="5" t="s">
        <v>150</v>
      </c>
      <c r="B139" s="5" t="s">
        <v>13</v>
      </c>
      <c r="C139" s="8">
        <v>40</v>
      </c>
    </row>
    <row r="140" spans="1:3" x14ac:dyDescent="0.25">
      <c r="A140" s="6" t="s">
        <v>151</v>
      </c>
      <c r="B140" s="6" t="s">
        <v>18</v>
      </c>
      <c r="C140" s="16">
        <v>60</v>
      </c>
    </row>
    <row r="141" spans="1:3" x14ac:dyDescent="0.25">
      <c r="A141" s="5" t="s">
        <v>152</v>
      </c>
      <c r="B141" s="5" t="s">
        <v>13</v>
      </c>
      <c r="C141" s="8">
        <v>40</v>
      </c>
    </row>
    <row r="142" spans="1:3" x14ac:dyDescent="0.25">
      <c r="A142" s="6" t="s">
        <v>153</v>
      </c>
      <c r="B142" s="6" t="s">
        <v>18</v>
      </c>
      <c r="C142" s="16">
        <v>50</v>
      </c>
    </row>
    <row r="143" spans="1:3" x14ac:dyDescent="0.25">
      <c r="A143" s="5" t="s">
        <v>154</v>
      </c>
      <c r="B143" s="5" t="s">
        <v>18</v>
      </c>
      <c r="C143" s="15">
        <v>55</v>
      </c>
    </row>
    <row r="144" spans="1:3" x14ac:dyDescent="0.25">
      <c r="A144" s="6" t="s">
        <v>155</v>
      </c>
      <c r="B144" s="6" t="s">
        <v>13</v>
      </c>
      <c r="C144" s="9">
        <v>35</v>
      </c>
    </row>
    <row r="145" spans="1:3" x14ac:dyDescent="0.25">
      <c r="A145" s="5" t="s">
        <v>156</v>
      </c>
      <c r="B145" s="5" t="s">
        <v>13</v>
      </c>
      <c r="C145" s="8">
        <v>35</v>
      </c>
    </row>
    <row r="146" spans="1:3" x14ac:dyDescent="0.25">
      <c r="A146" s="6" t="s">
        <v>157</v>
      </c>
      <c r="B146" s="6" t="s">
        <v>18</v>
      </c>
      <c r="C146" s="16">
        <v>55</v>
      </c>
    </row>
    <row r="147" spans="1:3" x14ac:dyDescent="0.25">
      <c r="A147" s="5" t="s">
        <v>158</v>
      </c>
      <c r="B147" s="5" t="s">
        <v>18</v>
      </c>
      <c r="C147" s="15">
        <v>50</v>
      </c>
    </row>
    <row r="148" spans="1:3" x14ac:dyDescent="0.25">
      <c r="A148" s="6" t="s">
        <v>159</v>
      </c>
      <c r="B148" s="6" t="s">
        <v>13</v>
      </c>
      <c r="C148" s="9">
        <v>35</v>
      </c>
    </row>
    <row r="149" spans="1:3" x14ac:dyDescent="0.25">
      <c r="A149" s="5" t="s">
        <v>160</v>
      </c>
      <c r="B149" s="5" t="s">
        <v>18</v>
      </c>
      <c r="C149" s="15">
        <v>50</v>
      </c>
    </row>
    <row r="150" spans="1:3" x14ac:dyDescent="0.25">
      <c r="A150" s="6" t="s">
        <v>161</v>
      </c>
      <c r="B150" s="6" t="s">
        <v>18</v>
      </c>
      <c r="C150" s="16">
        <v>45</v>
      </c>
    </row>
    <row r="151" spans="1:3" x14ac:dyDescent="0.25">
      <c r="A151" s="5" t="s">
        <v>162</v>
      </c>
      <c r="B151" s="5" t="s">
        <v>18</v>
      </c>
      <c r="C151" s="15">
        <v>55</v>
      </c>
    </row>
    <row r="152" spans="1:3" x14ac:dyDescent="0.25">
      <c r="A152" s="6" t="s">
        <v>163</v>
      </c>
      <c r="B152" s="6" t="s">
        <v>18</v>
      </c>
      <c r="C152" s="16">
        <v>50</v>
      </c>
    </row>
    <row r="153" spans="1:3" ht="14.25" customHeight="1" x14ac:dyDescent="0.25">
      <c r="A153" s="5" t="s">
        <v>164</v>
      </c>
      <c r="B153" s="5" t="s">
        <v>13</v>
      </c>
      <c r="C153" s="8">
        <v>35</v>
      </c>
    </row>
    <row r="154" spans="1:3" x14ac:dyDescent="0.25">
      <c r="A154" s="6" t="s">
        <v>165</v>
      </c>
      <c r="B154" s="6" t="s">
        <v>18</v>
      </c>
      <c r="C154" s="16">
        <v>55</v>
      </c>
    </row>
    <row r="155" spans="1:3" x14ac:dyDescent="0.25">
      <c r="A155" s="5" t="s">
        <v>166</v>
      </c>
      <c r="B155" s="5" t="s">
        <v>13</v>
      </c>
      <c r="C155" s="8">
        <v>35</v>
      </c>
    </row>
    <row r="156" spans="1:3" x14ac:dyDescent="0.25">
      <c r="A156" s="5" t="s">
        <v>167</v>
      </c>
      <c r="B156" s="5" t="s">
        <v>13</v>
      </c>
      <c r="C156" s="8">
        <v>40</v>
      </c>
    </row>
    <row r="157" spans="1:3" x14ac:dyDescent="0.25">
      <c r="A157" s="6" t="s">
        <v>168</v>
      </c>
      <c r="B157" s="6" t="s">
        <v>13</v>
      </c>
      <c r="C157" s="9">
        <v>50</v>
      </c>
    </row>
    <row r="158" spans="1:3" x14ac:dyDescent="0.25">
      <c r="A158" s="5" t="s">
        <v>169</v>
      </c>
      <c r="B158" s="5" t="s">
        <v>170</v>
      </c>
      <c r="C158" s="5">
        <v>75</v>
      </c>
    </row>
    <row r="159" spans="1:3" x14ac:dyDescent="0.25">
      <c r="A159" s="5" t="s">
        <v>171</v>
      </c>
      <c r="B159" s="5" t="s">
        <v>13</v>
      </c>
      <c r="C159" s="8">
        <v>40</v>
      </c>
    </row>
    <row r="160" spans="1:3" x14ac:dyDescent="0.25">
      <c r="A160" s="6" t="s">
        <v>172</v>
      </c>
      <c r="B160" s="6" t="s">
        <v>18</v>
      </c>
      <c r="C160" s="16">
        <v>55</v>
      </c>
    </row>
    <row r="161" spans="1:3" x14ac:dyDescent="0.25">
      <c r="A161" s="5" t="s">
        <v>173</v>
      </c>
      <c r="B161" s="5" t="s">
        <v>13</v>
      </c>
      <c r="C161" s="8">
        <v>35</v>
      </c>
    </row>
    <row r="162" spans="1:3" x14ac:dyDescent="0.25">
      <c r="A162" s="132" t="s">
        <v>174</v>
      </c>
      <c r="B162" s="132" t="s">
        <v>13</v>
      </c>
      <c r="C162" s="131">
        <v>40</v>
      </c>
    </row>
    <row r="163" spans="1:3" x14ac:dyDescent="0.25">
      <c r="A163" s="5" t="s">
        <v>175</v>
      </c>
      <c r="B163" s="5" t="s">
        <v>13</v>
      </c>
      <c r="C163" s="8">
        <v>40</v>
      </c>
    </row>
    <row r="164" spans="1:3" x14ac:dyDescent="0.25">
      <c r="A164" s="6" t="s">
        <v>176</v>
      </c>
      <c r="B164" s="6" t="s">
        <v>13</v>
      </c>
      <c r="C164" s="9">
        <v>40</v>
      </c>
    </row>
    <row r="165" spans="1:3" x14ac:dyDescent="0.25">
      <c r="A165" s="5" t="s">
        <v>177</v>
      </c>
      <c r="B165" s="5" t="s">
        <v>13</v>
      </c>
      <c r="C165" s="8">
        <v>40</v>
      </c>
    </row>
    <row r="166" spans="1:3" x14ac:dyDescent="0.25">
      <c r="A166" s="6" t="s">
        <v>178</v>
      </c>
      <c r="B166" s="6" t="s">
        <v>13</v>
      </c>
      <c r="C166" s="9">
        <v>40</v>
      </c>
    </row>
    <row r="167" spans="1:3" x14ac:dyDescent="0.25">
      <c r="A167" s="5" t="s">
        <v>179</v>
      </c>
      <c r="B167" s="5" t="s">
        <v>18</v>
      </c>
      <c r="C167" s="15">
        <v>55</v>
      </c>
    </row>
    <row r="168" spans="1:3" x14ac:dyDescent="0.25">
      <c r="A168" s="6" t="s">
        <v>180</v>
      </c>
      <c r="B168" s="6" t="s">
        <v>13</v>
      </c>
      <c r="C168" s="9">
        <v>45</v>
      </c>
    </row>
    <row r="169" spans="1:3" x14ac:dyDescent="0.25">
      <c r="A169" s="5" t="s">
        <v>181</v>
      </c>
      <c r="B169" s="5" t="s">
        <v>18</v>
      </c>
      <c r="C169" s="15">
        <v>50</v>
      </c>
    </row>
    <row r="170" spans="1:3" x14ac:dyDescent="0.25">
      <c r="A170" s="6" t="s">
        <v>182</v>
      </c>
      <c r="B170" s="6" t="s">
        <v>13</v>
      </c>
      <c r="C170" s="9">
        <v>40</v>
      </c>
    </row>
    <row r="171" spans="1:3" x14ac:dyDescent="0.25">
      <c r="A171" s="5" t="s">
        <v>183</v>
      </c>
      <c r="B171" s="5" t="s">
        <v>184</v>
      </c>
      <c r="C171" s="14">
        <v>40</v>
      </c>
    </row>
    <row r="172" spans="1:3" x14ac:dyDescent="0.25">
      <c r="A172" s="6" t="s">
        <v>185</v>
      </c>
      <c r="B172" s="6" t="s">
        <v>18</v>
      </c>
      <c r="C172" s="16">
        <v>60</v>
      </c>
    </row>
    <row r="173" spans="1:3" x14ac:dyDescent="0.25">
      <c r="A173" s="5" t="s">
        <v>186</v>
      </c>
      <c r="B173" s="5" t="s">
        <v>13</v>
      </c>
      <c r="C173" s="8">
        <v>35</v>
      </c>
    </row>
    <row r="174" spans="1:3" x14ac:dyDescent="0.25">
      <c r="A174" s="5" t="s">
        <v>187</v>
      </c>
      <c r="B174" s="5" t="s">
        <v>18</v>
      </c>
      <c r="C174" s="15">
        <v>55</v>
      </c>
    </row>
    <row r="175" spans="1:3" x14ac:dyDescent="0.25">
      <c r="A175" s="6" t="s">
        <v>188</v>
      </c>
      <c r="B175" s="6" t="s">
        <v>18</v>
      </c>
      <c r="C175" s="16">
        <v>50</v>
      </c>
    </row>
    <row r="176" spans="1:3" x14ac:dyDescent="0.25">
      <c r="A176" s="5" t="s">
        <v>189</v>
      </c>
      <c r="B176" s="5" t="s">
        <v>13</v>
      </c>
      <c r="C176" s="8">
        <v>35</v>
      </c>
    </row>
  </sheetData>
  <hyperlinks>
    <hyperlink ref="A71" r:id="rId1" location="2_" display="http://www.ucetnikavarna.cz/uzitecne-tabulky/sazby-stravneho-v-cizi-mene/ - 2_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Osobní údaje</vt:lpstr>
      <vt:lpstr>Vyhodnocení zahraniční cesty</vt:lpstr>
      <vt:lpstr>vstupní data</vt:lpstr>
      <vt:lpstr>USD</vt:lpstr>
    </vt:vector>
  </TitlesOfParts>
  <Company>Sklenář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Marková</dc:creator>
  <cp:lastModifiedBy>Používateľ systému Windows</cp:lastModifiedBy>
  <cp:lastPrinted>2017-02-09T10:30:09Z</cp:lastPrinted>
  <dcterms:created xsi:type="dcterms:W3CDTF">2015-07-22T06:54:14Z</dcterms:created>
  <dcterms:modified xsi:type="dcterms:W3CDTF">2017-02-18T13:50:57Z</dcterms:modified>
</cp:coreProperties>
</file>