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 firstSheet="1" activeTab="1"/>
  </bookViews>
  <sheets>
    <sheet name="Úloha 1 Textové funkcie" sheetId="1" r:id="rId1"/>
    <sheet name="Úloha 2 Vyhľadávacie,databázové" sheetId="2" r:id="rId2"/>
    <sheet name="Úloha 3 VLOOKUP" sheetId="3" r:id="rId3"/>
    <sheet name="Úloha 4 Finančné funkcie" sheetId="4" r:id="rId4"/>
  </sheets>
  <calcPr calcId="171027"/>
</workbook>
</file>

<file path=xl/calcChain.xml><?xml version="1.0" encoding="utf-8"?>
<calcChain xmlns="http://schemas.openxmlformats.org/spreadsheetml/2006/main"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C6" i="3"/>
  <c r="B6" i="3"/>
  <c r="G18" i="2"/>
  <c r="G17" i="2"/>
  <c r="J37" i="2"/>
  <c r="J35" i="2"/>
  <c r="H18" i="2"/>
  <c r="H17" i="2"/>
  <c r="J2" i="2"/>
  <c r="E17" i="2"/>
  <c r="E18" i="2"/>
  <c r="F18" i="2" s="1"/>
  <c r="F17" i="2"/>
  <c r="F5" i="1" l="1"/>
  <c r="D6" i="1"/>
  <c r="D7" i="1"/>
  <c r="D8" i="1"/>
  <c r="D9" i="1"/>
  <c r="D10" i="1"/>
  <c r="D11" i="1"/>
  <c r="D12" i="1"/>
  <c r="D13" i="1"/>
  <c r="D14" i="1"/>
  <c r="D5" i="1"/>
  <c r="H6" i="1"/>
  <c r="H7" i="1"/>
  <c r="H8" i="1"/>
  <c r="H9" i="1"/>
  <c r="H10" i="1"/>
  <c r="H11" i="1"/>
  <c r="H12" i="1"/>
  <c r="H13" i="1"/>
  <c r="H14" i="1"/>
  <c r="H5" i="1"/>
  <c r="E6" i="1"/>
  <c r="E7" i="1"/>
  <c r="E8" i="1"/>
  <c r="E9" i="1"/>
  <c r="E10" i="1"/>
  <c r="E11" i="1"/>
  <c r="E12" i="1"/>
  <c r="E13" i="1"/>
  <c r="E14" i="1"/>
  <c r="E5" i="1"/>
  <c r="G6" i="1"/>
  <c r="G7" i="1"/>
  <c r="G8" i="1"/>
  <c r="G9" i="1"/>
  <c r="G10" i="1"/>
  <c r="G11" i="1"/>
  <c r="G12" i="1"/>
  <c r="G13" i="1"/>
  <c r="G14" i="1"/>
  <c r="G5" i="1"/>
  <c r="D60" i="4" l="1"/>
  <c r="D37" i="4"/>
  <c r="D21" i="4"/>
  <c r="I43" i="2"/>
  <c r="I42" i="2"/>
  <c r="I41" i="2"/>
  <c r="F6" i="1" l="1"/>
  <c r="F7" i="1"/>
  <c r="F8" i="1"/>
  <c r="F9" i="1"/>
  <c r="F10" i="1"/>
  <c r="F11" i="1"/>
  <c r="F12" i="1"/>
  <c r="F13" i="1"/>
  <c r="F14" i="1"/>
  <c r="C6" i="1"/>
  <c r="C7" i="1"/>
  <c r="C8" i="1"/>
  <c r="C9" i="1"/>
  <c r="C10" i="1"/>
  <c r="C11" i="1"/>
  <c r="C12" i="1"/>
  <c r="C13" i="1"/>
  <c r="C14" i="1"/>
  <c r="C5" i="1"/>
  <c r="I13" i="3" l="1"/>
  <c r="I12" i="3"/>
  <c r="I11" i="3"/>
  <c r="I10" i="3"/>
  <c r="I9" i="3"/>
  <c r="I8" i="3"/>
  <c r="I7" i="3"/>
  <c r="I6" i="3"/>
  <c r="J12" i="2"/>
  <c r="J11" i="2"/>
  <c r="J10" i="2"/>
  <c r="J9" i="2"/>
  <c r="J8" i="2"/>
  <c r="J7" i="2"/>
  <c r="J6" i="2"/>
  <c r="J5" i="2"/>
  <c r="N5" i="2" s="1"/>
  <c r="I14" i="3" l="1"/>
  <c r="J14" i="3" s="1"/>
  <c r="J13" i="3"/>
  <c r="J10" i="3"/>
  <c r="M5" i="2"/>
  <c r="J13" i="2"/>
  <c r="K13" i="2" s="1"/>
  <c r="J8" i="3" l="1"/>
  <c r="J11" i="3"/>
  <c r="J7" i="3"/>
  <c r="J6" i="3"/>
  <c r="J9" i="3"/>
  <c r="J12" i="3"/>
  <c r="K12" i="2"/>
  <c r="K11" i="2"/>
  <c r="K7" i="2"/>
  <c r="K6" i="2"/>
  <c r="K5" i="2"/>
  <c r="K8" i="2"/>
  <c r="K9" i="2"/>
  <c r="K10" i="2"/>
</calcChain>
</file>

<file path=xl/sharedStrings.xml><?xml version="1.0" encoding="utf-8"?>
<sst xmlns="http://schemas.openxmlformats.org/spreadsheetml/2006/main" count="243" uniqueCount="148">
  <si>
    <t>Meno a priezvisko</t>
  </si>
  <si>
    <t>Vypíšte prvých 6 znakov</t>
  </si>
  <si>
    <t>Vypíšte pozíciu medzery</t>
  </si>
  <si>
    <t>Vypíšte krstné meno</t>
  </si>
  <si>
    <t>Vypíšte dĺžku mena a priezviska</t>
  </si>
  <si>
    <t>Vypíšte priezvisko</t>
  </si>
  <si>
    <t>Vypíšte meno a priezvisko</t>
  </si>
  <si>
    <t>Janko Hraško</t>
  </si>
  <si>
    <t>podreťazec textového reťazca</t>
  </si>
  <si>
    <t>Peter Dlholucký</t>
  </si>
  <si>
    <t>MID(text;začiatok;počet znakov)</t>
  </si>
  <si>
    <t>Edita Dolnozemská</t>
  </si>
  <si>
    <t>pozícia - začiatok podreťazca v texte</t>
  </si>
  <si>
    <t>Veronika Dlhá</t>
  </si>
  <si>
    <t>FIND(hladaný reťazec;kde;hľadať od pozície)</t>
  </si>
  <si>
    <t>Peter Maličký</t>
  </si>
  <si>
    <t>dĺžka textového reťazca</t>
  </si>
  <si>
    <t>Danka Smutná</t>
  </si>
  <si>
    <t>LEN(text)</t>
  </si>
  <si>
    <t>Ivan Zelený</t>
  </si>
  <si>
    <t>začiatok reťazca</t>
  </si>
  <si>
    <t>Eva Malá</t>
  </si>
  <si>
    <t>LEFT(text;počet znakov)</t>
  </si>
  <si>
    <t>Danka Petrovičová</t>
  </si>
  <si>
    <t>koniec reťazca</t>
  </si>
  <si>
    <t>Edita Malá</t>
  </si>
  <si>
    <t>RIGHT(text;počet znakov)</t>
  </si>
  <si>
    <t>zreťazenie textu</t>
  </si>
  <si>
    <t>CONCATENATE(text1;text2;...)</t>
  </si>
  <si>
    <t xml:space="preserve">Vybrané výdavky členov turistického klubu </t>
  </si>
  <si>
    <t>Meno</t>
  </si>
  <si>
    <t>Priezvisko</t>
  </si>
  <si>
    <t>Rodné číslo</t>
  </si>
  <si>
    <t>rok</t>
  </si>
  <si>
    <t>Mobil</t>
  </si>
  <si>
    <t>Ubytovanie</t>
  </si>
  <si>
    <t>Strava</t>
  </si>
  <si>
    <t>Cestovné</t>
  </si>
  <si>
    <t>Spolu</t>
  </si>
  <si>
    <t>Podiel na celkových výdavkoch v %</t>
  </si>
  <si>
    <t>Ján</t>
  </si>
  <si>
    <t>Ruman</t>
  </si>
  <si>
    <t>830205/6667</t>
  </si>
  <si>
    <t>Petra</t>
  </si>
  <si>
    <t>Kľačková</t>
  </si>
  <si>
    <t>805618/6843</t>
  </si>
  <si>
    <t>Juraj</t>
  </si>
  <si>
    <t>Kapec</t>
  </si>
  <si>
    <t>791108/7844</t>
  </si>
  <si>
    <t>Sima</t>
  </si>
  <si>
    <t>Ribarborová</t>
  </si>
  <si>
    <t>726121/1647</t>
  </si>
  <si>
    <t>Fero</t>
  </si>
  <si>
    <t>Frantik</t>
  </si>
  <si>
    <t>810101/6484</t>
  </si>
  <si>
    <t>Júlia</t>
  </si>
  <si>
    <t>Simeringová</t>
  </si>
  <si>
    <t>826121/4865</t>
  </si>
  <si>
    <t>Karol</t>
  </si>
  <si>
    <t>Figa</t>
  </si>
  <si>
    <t>851204/6654</t>
  </si>
  <si>
    <t>Romana</t>
  </si>
  <si>
    <t>Kapcová</t>
  </si>
  <si>
    <t>855304/7315</t>
  </si>
  <si>
    <t>meno</t>
  </si>
  <si>
    <t>priezvisko</t>
  </si>
  <si>
    <t>suma výdavkov</t>
  </si>
  <si>
    <t>číslo bunky v hľadanej oblasti, ktorá spĺňa podmienku</t>
  </si>
  <si>
    <t>Minimálne celkové výdavky mal človek menom:</t>
  </si>
  <si>
    <t>MATCH(hľadaná hodnota;skúmaná oblasť;typ výsledku)</t>
  </si>
  <si>
    <t>Maximálne celkové výdavky mal človek menom</t>
  </si>
  <si>
    <t>hodnota bunky v určenej bunke oblasti</t>
  </si>
  <si>
    <t>INDEX(oblasť;číslo riadku;číslo stĺpca)</t>
  </si>
  <si>
    <t>INDEX(odkaz na nesúvislú oblasť;číslo riadku;číslo stĺpca;číslo oblasti)</t>
  </si>
  <si>
    <t>Match</t>
  </si>
  <si>
    <t>Index</t>
  </si>
  <si>
    <t>Dget</t>
  </si>
  <si>
    <t>Dmin, Dmax</t>
  </si>
  <si>
    <t>výber hodnoty z riadku databázy, ktory splní podmienku</t>
  </si>
  <si>
    <t>DGET(databáza;názov stĺpca výsledku;oblasť kritírií)</t>
  </si>
  <si>
    <t>vráti maximálnu hodnotu z vybratých položiek databázy</t>
  </si>
  <si>
    <t>1. nájdi riadok v ktorom sa nachádza osoba s minimálnymi výdavkami pomocou MATCH</t>
  </si>
  <si>
    <t>DMAX(databáza;pole;kritériá)</t>
  </si>
  <si>
    <t>2. nájdi riadok v ktorom sa nachádza osoba s maximálnymi výdavkami pomocou MATCH</t>
  </si>
  <si>
    <t>vráti minimálnu hodnotu z vybratých položiek databázy</t>
  </si>
  <si>
    <t>3. vypíš jej krstné meno pomocou INDEX</t>
  </si>
  <si>
    <t>DMIN(databáza;pole;kritériá)</t>
  </si>
  <si>
    <t>4. vypíš jej priezvisko pomocou DGET</t>
  </si>
  <si>
    <t>5. vypíš sumu výdavkov pomocou DMAX a DMIN</t>
  </si>
  <si>
    <t>zoznam členov</t>
  </si>
  <si>
    <t>rodné číslo</t>
  </si>
  <si>
    <t>775513/7500</t>
  </si>
  <si>
    <t>Eva</t>
  </si>
  <si>
    <t>Malá</t>
  </si>
  <si>
    <t>830612/7512</t>
  </si>
  <si>
    <t>Ivan</t>
  </si>
  <si>
    <t>Zelený</t>
  </si>
  <si>
    <t>835612/7510</t>
  </si>
  <si>
    <t xml:space="preserve">Daniela </t>
  </si>
  <si>
    <t>Smutná</t>
  </si>
  <si>
    <t>770513/7500</t>
  </si>
  <si>
    <t>Jozef</t>
  </si>
  <si>
    <t>Kiss</t>
  </si>
  <si>
    <t>781020/7523</t>
  </si>
  <si>
    <t>Viktor</t>
  </si>
  <si>
    <t>Velký</t>
  </si>
  <si>
    <t>800720/6562</t>
  </si>
  <si>
    <t>Igor</t>
  </si>
  <si>
    <t>Horňák</t>
  </si>
  <si>
    <t>805720/6562</t>
  </si>
  <si>
    <t>FV(rate;nper;pmt;pv;type)</t>
  </si>
  <si>
    <t>Budúca hodnota (future value) investície pri pravidelných a konštantných platbách a konštantnej úrokovej sadzbe.</t>
  </si>
  <si>
    <t>rate</t>
  </si>
  <si>
    <t xml:space="preserve">je úroková sadzba </t>
  </si>
  <si>
    <t>nper</t>
  </si>
  <si>
    <t>počet periód</t>
  </si>
  <si>
    <t>pmt</t>
  </si>
  <si>
    <t>je platba (splátka) uskutočnená v jednotlivých obdobiach</t>
  </si>
  <si>
    <t>pv</t>
  </si>
  <si>
    <t xml:space="preserve">je súčasná hodnota, vyplní sa ak chýba pmt </t>
  </si>
  <si>
    <t>type</t>
  </si>
  <si>
    <t>splatnosť: 0 - na konci obdobia, 1 - na začiatku obdobia</t>
  </si>
  <si>
    <t>roky</t>
  </si>
  <si>
    <t>úroková sadzba</t>
  </si>
  <si>
    <t>p.a.</t>
  </si>
  <si>
    <t>mesačne</t>
  </si>
  <si>
    <t>pôžička</t>
  </si>
  <si>
    <t>splatiť zostáva</t>
  </si>
  <si>
    <t>PMT(rate;nper;pv;fv;type)</t>
  </si>
  <si>
    <t>je súčasná hodnota</t>
  </si>
  <si>
    <t>fv</t>
  </si>
  <si>
    <t>je budúca hodnota investície</t>
  </si>
  <si>
    <t>Vypočítajte mesačné splátky hypotekárneho úveru pomocou funkcie PMT.</t>
  </si>
  <si>
    <t>výška úveru</t>
  </si>
  <si>
    <t>Vypočítajte mesačnú splátku lízingu domáceho kina.</t>
  </si>
  <si>
    <t>hodnota dom. kina</t>
  </si>
  <si>
    <t>NPER(rate,pmt,pv,[fv],[type])</t>
  </si>
  <si>
    <t>úrok</t>
  </si>
  <si>
    <t>platby</t>
  </si>
  <si>
    <t>pôžička na začiatku</t>
  </si>
  <si>
    <t>pôžička na konci</t>
  </si>
  <si>
    <t>platieb?</t>
  </si>
  <si>
    <t>z</t>
  </si>
  <si>
    <t>m</t>
  </si>
  <si>
    <t>spolu</t>
  </si>
  <si>
    <t>percenta</t>
  </si>
  <si>
    <t>Spolui</t>
  </si>
  <si>
    <t>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</si>
</sst>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€&quot;;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Sk&quot;_-;\-* #,##0.00\ &quot;Sk&quot;_-;_-* &quot;-&quot;??\ &quot;Sk&quot;_-;_-@_-"/>
    <numFmt numFmtId="165" formatCode="#,##0\ [$€-1];[Red]\-#,##0\ [$€-1]"/>
    <numFmt numFmtId="166" formatCode="#,##0.00\ [$€-1];[Red]\-#,##0.00\ [$€-1]"/>
    <numFmt numFmtId="167" formatCode="#,##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63636"/>
      <name val="Arial"/>
      <family val="2"/>
      <charset val="238"/>
    </font>
    <font>
      <sz val="10"/>
      <color rgb="FF000000"/>
      <name val="Arial CE"/>
    </font>
    <font>
      <sz val="11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1" applyFont="1"/>
    <xf numFmtId="0" fontId="1" fillId="0" borderId="0" xfId="1"/>
    <xf numFmtId="0" fontId="3" fillId="0" borderId="4" xfId="1" applyFont="1" applyBorder="1"/>
    <xf numFmtId="0" fontId="3" fillId="0" borderId="5" xfId="1" applyFont="1" applyBorder="1"/>
    <xf numFmtId="0" fontId="1" fillId="0" borderId="6" xfId="1" applyBorder="1"/>
    <xf numFmtId="0" fontId="4" fillId="0" borderId="0" xfId="1" applyFont="1"/>
    <xf numFmtId="0" fontId="5" fillId="0" borderId="0" xfId="1" applyFont="1"/>
    <xf numFmtId="0" fontId="3" fillId="0" borderId="7" xfId="1" applyFont="1" applyBorder="1"/>
    <xf numFmtId="0" fontId="3" fillId="0" borderId="0" xfId="1" applyFont="1"/>
    <xf numFmtId="0" fontId="7" fillId="0" borderId="0" xfId="1" applyFont="1"/>
    <xf numFmtId="0" fontId="1" fillId="0" borderId="5" xfId="1" applyBorder="1"/>
    <xf numFmtId="0" fontId="1" fillId="0" borderId="5" xfId="1" applyBorder="1" applyAlignment="1">
      <alignment horizontal="right"/>
    </xf>
    <xf numFmtId="0" fontId="1" fillId="0" borderId="5" xfId="1" applyBorder="1" applyAlignment="1">
      <alignment horizontal="right" wrapText="1"/>
    </xf>
    <xf numFmtId="0" fontId="1" fillId="0" borderId="5" xfId="1" applyFill="1" applyBorder="1"/>
    <xf numFmtId="5" fontId="0" fillId="0" borderId="5" xfId="2" applyNumberFormat="1" applyFont="1" applyFill="1" applyBorder="1"/>
    <xf numFmtId="9" fontId="0" fillId="0" borderId="5" xfId="6" applyFont="1" applyFill="1" applyBorder="1"/>
    <xf numFmtId="5" fontId="1" fillId="0" borderId="0" xfId="1" applyNumberFormat="1"/>
    <xf numFmtId="9" fontId="1" fillId="0" borderId="0" xfId="1" applyNumberFormat="1" applyFill="1"/>
    <xf numFmtId="0" fontId="1" fillId="0" borderId="0" xfId="1" applyFill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5" borderId="0" xfId="1" applyFill="1"/>
    <xf numFmtId="0" fontId="1" fillId="6" borderId="0" xfId="1" applyFill="1"/>
    <xf numFmtId="5" fontId="1" fillId="0" borderId="0" xfId="2" applyNumberFormat="1" applyFont="1" applyFill="1" applyBorder="1"/>
    <xf numFmtId="0" fontId="6" fillId="0" borderId="0" xfId="7"/>
    <xf numFmtId="0" fontId="1" fillId="0" borderId="5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5" xfId="1" applyBorder="1" applyAlignment="1">
      <alignment horizontal="center" wrapText="1"/>
    </xf>
    <xf numFmtId="0" fontId="3" fillId="7" borderId="5" xfId="7" applyFont="1" applyFill="1" applyBorder="1"/>
    <xf numFmtId="0" fontId="1" fillId="8" borderId="5" xfId="1" applyFill="1" applyBorder="1"/>
    <xf numFmtId="5" fontId="0" fillId="8" borderId="5" xfId="2" applyNumberFormat="1" applyFont="1" applyFill="1" applyBorder="1"/>
    <xf numFmtId="9" fontId="0" fillId="8" borderId="5" xfId="6" applyFont="1" applyFill="1" applyBorder="1"/>
    <xf numFmtId="0" fontId="6" fillId="9" borderId="5" xfId="7" applyFill="1" applyBorder="1"/>
    <xf numFmtId="0" fontId="6" fillId="0" borderId="5" xfId="7" applyBorder="1"/>
    <xf numFmtId="9" fontId="1" fillId="0" borderId="0" xfId="1" applyNumberFormat="1"/>
    <xf numFmtId="0" fontId="3" fillId="9" borderId="5" xfId="7" applyFont="1" applyFill="1" applyBorder="1"/>
    <xf numFmtId="0" fontId="6" fillId="0" borderId="5" xfId="7" applyFont="1" applyFill="1" applyBorder="1"/>
    <xf numFmtId="0" fontId="6" fillId="9" borderId="5" xfId="7" applyFont="1" applyFill="1" applyBorder="1"/>
    <xf numFmtId="0" fontId="3" fillId="0" borderId="5" xfId="7" applyFont="1" applyBorder="1"/>
    <xf numFmtId="0" fontId="3" fillId="0" borderId="0" xfId="4"/>
    <xf numFmtId="0" fontId="3" fillId="0" borderId="8" xfId="4" applyFont="1" applyBorder="1"/>
    <xf numFmtId="0" fontId="3" fillId="0" borderId="9" xfId="4" applyBorder="1"/>
    <xf numFmtId="0" fontId="3" fillId="0" borderId="10" xfId="4" applyBorder="1"/>
    <xf numFmtId="0" fontId="3" fillId="0" borderId="11" xfId="4" applyBorder="1"/>
    <xf numFmtId="0" fontId="3" fillId="0" borderId="0" xfId="4" applyBorder="1"/>
    <xf numFmtId="0" fontId="3" fillId="0" borderId="12" xfId="4" applyBorder="1"/>
    <xf numFmtId="10" fontId="3" fillId="0" borderId="0" xfId="4" applyNumberFormat="1" applyBorder="1"/>
    <xf numFmtId="165" fontId="0" fillId="0" borderId="0" xfId="3" applyNumberFormat="1" applyFont="1" applyBorder="1"/>
    <xf numFmtId="166" fontId="3" fillId="10" borderId="0" xfId="4" applyNumberFormat="1" applyFill="1" applyBorder="1"/>
    <xf numFmtId="8" fontId="3" fillId="0" borderId="0" xfId="4" applyNumberFormat="1" applyBorder="1"/>
    <xf numFmtId="0" fontId="3" fillId="0" borderId="13" xfId="4" applyBorder="1"/>
    <xf numFmtId="0" fontId="3" fillId="0" borderId="14" xfId="4" applyBorder="1"/>
    <xf numFmtId="0" fontId="3" fillId="0" borderId="15" xfId="4" applyBorder="1"/>
    <xf numFmtId="0" fontId="3" fillId="0" borderId="8" xfId="4" applyBorder="1"/>
    <xf numFmtId="0" fontId="3" fillId="0" borderId="11" xfId="7" applyFont="1" applyBorder="1"/>
    <xf numFmtId="0" fontId="6" fillId="0" borderId="0" xfId="7" applyBorder="1"/>
    <xf numFmtId="0" fontId="6" fillId="0" borderId="11" xfId="7" applyBorder="1"/>
    <xf numFmtId="10" fontId="6" fillId="0" borderId="0" xfId="7" applyNumberFormat="1" applyBorder="1"/>
    <xf numFmtId="167" fontId="6" fillId="0" borderId="0" xfId="7" applyNumberFormat="1" applyBorder="1"/>
    <xf numFmtId="166" fontId="6" fillId="11" borderId="0" xfId="7" applyNumberFormat="1" applyFill="1" applyBorder="1"/>
    <xf numFmtId="166" fontId="6" fillId="0" borderId="0" xfId="7" applyNumberFormat="1" applyFill="1" applyBorder="1"/>
    <xf numFmtId="0" fontId="9" fillId="0" borderId="8" xfId="7" applyFont="1" applyBorder="1"/>
    <xf numFmtId="0" fontId="6" fillId="0" borderId="9" xfId="7" applyBorder="1"/>
    <xf numFmtId="0" fontId="10" fillId="0" borderId="11" xfId="7" applyFont="1" applyBorder="1" applyAlignment="1">
      <alignment horizontal="left" readingOrder="2"/>
    </xf>
    <xf numFmtId="0" fontId="6" fillId="0" borderId="11" xfId="5" applyFont="1" applyBorder="1"/>
    <xf numFmtId="0" fontId="6" fillId="0" borderId="0" xfId="5" applyBorder="1"/>
    <xf numFmtId="0" fontId="6" fillId="0" borderId="11" xfId="5" applyBorder="1"/>
    <xf numFmtId="0" fontId="6" fillId="0" borderId="0" xfId="5" applyFont="1" applyBorder="1"/>
    <xf numFmtId="9" fontId="6" fillId="0" borderId="0" xfId="5" applyNumberFormat="1" applyBorder="1"/>
    <xf numFmtId="0" fontId="0" fillId="0" borderId="0" xfId="5" applyFont="1" applyBorder="1"/>
    <xf numFmtId="166" fontId="6" fillId="0" borderId="0" xfId="5" applyNumberFormat="1" applyBorder="1"/>
    <xf numFmtId="2" fontId="6" fillId="12" borderId="0" xfId="7" applyNumberFormat="1" applyFill="1" applyBorder="1"/>
    <xf numFmtId="0" fontId="11" fillId="0" borderId="13" xfId="7" applyFont="1" applyBorder="1" applyAlignment="1">
      <alignment horizontal="justify" vertical="center" wrapText="1"/>
    </xf>
    <xf numFmtId="0" fontId="6" fillId="0" borderId="14" xfId="7" applyBorder="1"/>
    <xf numFmtId="0" fontId="1" fillId="0" borderId="3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8" fillId="0" borderId="0" xfId="7" applyFont="1" applyAlignment="1">
      <alignment horizontal="center"/>
    </xf>
  </cellXfs>
  <cellStyles count="8">
    <cellStyle name="Mena 2" xfId="2"/>
    <cellStyle name="Mena 3" xfId="3"/>
    <cellStyle name="Normal" xfId="0" builtinId="0"/>
    <cellStyle name="Normálna 2" xfId="1"/>
    <cellStyle name="Normálna 3" xfId="4"/>
    <cellStyle name="Normálna 4" xfId="7"/>
    <cellStyle name="normálne_cvičenie 4" xfId="5"/>
    <cellStyle name="Percentá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0</xdr:rowOff>
        </xdr:from>
        <xdr:to>
          <xdr:col>7</xdr:col>
          <xdr:colOff>1028700</xdr:colOff>
          <xdr:row>30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114300</xdr:rowOff>
    </xdr:from>
    <xdr:to>
      <xdr:col>8</xdr:col>
      <xdr:colOff>342900</xdr:colOff>
      <xdr:row>19</xdr:row>
      <xdr:rowOff>114300</xdr:rowOff>
    </xdr:to>
    <xdr:sp macro="" textlink="">
      <xdr:nvSpPr>
        <xdr:cNvPr id="2" name="BlokTextu 1"/>
        <xdr:cNvSpPr txBox="1"/>
      </xdr:nvSpPr>
      <xdr:spPr>
        <a:xfrm>
          <a:off x="180975" y="3028950"/>
          <a:ext cx="55530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Použitím funkcie vlookup d</a:t>
          </a:r>
          <a:r>
            <a:rPr lang="sk-SK" sz="1100"/>
            <a:t>oplňte meno a priezvisko členov klubu,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základe  rodného čísla</a:t>
          </a:r>
          <a:r>
            <a:rPr lang="sk-SK" sz="1100"/>
            <a:t> 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76200</xdr:rowOff>
    </xdr:from>
    <xdr:to>
      <xdr:col>5</xdr:col>
      <xdr:colOff>600074</xdr:colOff>
      <xdr:row>14</xdr:row>
      <xdr:rowOff>0</xdr:rowOff>
    </xdr:to>
    <xdr:sp macro="" textlink="">
      <xdr:nvSpPr>
        <xdr:cNvPr id="2" name="BlokTextu 1"/>
        <xdr:cNvSpPr txBox="1"/>
      </xdr:nvSpPr>
      <xdr:spPr>
        <a:xfrm>
          <a:off x="666749" y="1219200"/>
          <a:ext cx="5019675" cy="10572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Vzali</a:t>
          </a:r>
          <a:r>
            <a:rPr lang="en-US" sz="1100" baseline="0"/>
            <a:t> sme si p</a:t>
          </a:r>
          <a:r>
            <a:rPr lang="sk-SK" sz="1100" baseline="0"/>
            <a:t>ôžičku, ktorú splácame mesačne. Úroková sadzba je 6</a:t>
          </a:r>
          <a:r>
            <a:rPr lang="en-US" sz="1100" baseline="0"/>
            <a:t>% </a:t>
          </a:r>
          <a:r>
            <a:rPr lang="sk-SK" sz="1100" baseline="0"/>
            <a:t>ročne, požičali sme si čiastku </a:t>
          </a:r>
          <a:r>
            <a:rPr lang="en-US" sz="1100" baseline="0"/>
            <a:t>1</a:t>
          </a:r>
          <a:r>
            <a:rPr lang="sk-SK" sz="1100" baseline="0"/>
            <a:t>50000 euro.</a:t>
          </a:r>
          <a:r>
            <a:rPr lang="en-US" sz="1100" baseline="0"/>
            <a:t> Mesa</a:t>
          </a:r>
          <a:r>
            <a:rPr lang="sk-SK" sz="1100" baseline="0"/>
            <a:t>čne splácame 1000 euro. Koľko nám zostane ešte splatiť po 20 rokoch?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V</a:t>
          </a:r>
          <a:r>
            <a:rPr lang="sk-SK" sz="1100" baseline="0"/>
            <a:t>šimnite si, že peniaze, ktoré platíme sú v záporných číslach.</a:t>
          </a:r>
        </a:p>
      </xdr:txBody>
    </xdr:sp>
    <xdr:clientData/>
  </xdr:twoCellAnchor>
  <xdr:twoCellAnchor>
    <xdr:from>
      <xdr:col>1</xdr:col>
      <xdr:colOff>190500</xdr:colOff>
      <xdr:row>49</xdr:row>
      <xdr:rowOff>133350</xdr:rowOff>
    </xdr:from>
    <xdr:to>
      <xdr:col>8</xdr:col>
      <xdr:colOff>428625</xdr:colOff>
      <xdr:row>53</xdr:row>
      <xdr:rowOff>19050</xdr:rowOff>
    </xdr:to>
    <xdr:sp macro="" textlink="">
      <xdr:nvSpPr>
        <xdr:cNvPr id="3" name="BlokTextu 2"/>
        <xdr:cNvSpPr txBox="1"/>
      </xdr:nvSpPr>
      <xdr:spPr>
        <a:xfrm>
          <a:off x="800100" y="8115300"/>
          <a:ext cx="6543675" cy="5334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Ko</a:t>
          </a:r>
          <a:r>
            <a:rPr lang="sk-SK" sz="1100"/>
            <a:t>ľko</a:t>
          </a:r>
          <a:r>
            <a:rPr lang="sk-SK" sz="1100" baseline="0"/>
            <a:t> štvrťročných </a:t>
          </a:r>
          <a:r>
            <a:rPr lang="en-US" sz="1100" baseline="0"/>
            <a:t>platieb</a:t>
          </a:r>
          <a:r>
            <a:rPr lang="sk-SK" sz="1100" baseline="0"/>
            <a:t> je potrebných na zníženie pôžíčky z 9000 na 5000 euro? Úroková sadzba je 6% ročne a platba 1200 euro je vždy uskutočnená na začiatku štvrťroku.</a:t>
          </a:r>
        </a:p>
      </xdr:txBody>
    </xdr:sp>
    <xdr:clientData/>
  </xdr:twoCellAnchor>
  <xdr:twoCellAnchor>
    <xdr:from>
      <xdr:col>1</xdr:col>
      <xdr:colOff>190500</xdr:colOff>
      <xdr:row>62</xdr:row>
      <xdr:rowOff>38100</xdr:rowOff>
    </xdr:from>
    <xdr:to>
      <xdr:col>8</xdr:col>
      <xdr:colOff>428625</xdr:colOff>
      <xdr:row>67</xdr:row>
      <xdr:rowOff>85725</xdr:rowOff>
    </xdr:to>
    <xdr:sp macro="" textlink="">
      <xdr:nvSpPr>
        <xdr:cNvPr id="4" name="BlokTextu 3"/>
        <xdr:cNvSpPr txBox="1"/>
      </xdr:nvSpPr>
      <xdr:spPr>
        <a:xfrm>
          <a:off x="800100" y="10125075"/>
          <a:ext cx="6543675" cy="8572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k-SK" sz="1100"/>
            <a:t>Poznámky:</a:t>
          </a:r>
        </a:p>
        <a:p>
          <a:r>
            <a:rPr lang="sk-SK" sz="1100" baseline="0"/>
            <a:t>1. platba je záporná hodnota, lebo je pre nás výdaj.</a:t>
          </a:r>
        </a:p>
        <a:p>
          <a:r>
            <a:rPr lang="sk-SK" sz="1100" baseline="0"/>
            <a:t>2. Úrok 6</a:t>
          </a:r>
          <a:r>
            <a:rPr lang="en-US" sz="1100" baseline="0"/>
            <a:t>% </a:t>
          </a:r>
          <a:r>
            <a:rPr lang="sk-SK" sz="1100" baseline="0"/>
            <a:t>je ročne, teda štvrťročne ho musíme vydeliť štyrmi.</a:t>
          </a:r>
        </a:p>
        <a:p>
          <a:r>
            <a:rPr lang="sk-SK" sz="1100" baseline="0"/>
            <a:t>3. </a:t>
          </a:r>
          <a:r>
            <a:rPr lang="en-US" sz="1100" baseline="0"/>
            <a:t>[type]</a:t>
          </a:r>
          <a:r>
            <a:rPr lang="sk-SK" sz="1100" baseline="0"/>
            <a:t> je 1, lebo platby platíme na začiatku štvrťroku.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16"/>
  <sheetViews>
    <sheetView workbookViewId="0">
      <selection activeCell="F5" sqref="F5"/>
    </sheetView>
  </sheetViews>
  <sheetFormatPr defaultRowHeight="12.75" x14ac:dyDescent="0.2"/>
  <cols>
    <col min="1" max="1" width="3" style="2" customWidth="1"/>
    <col min="2" max="2" width="18.7109375" style="2" customWidth="1"/>
    <col min="3" max="3" width="13.42578125" style="2" customWidth="1"/>
    <col min="4" max="4" width="11.5703125" style="2" bestFit="1" customWidth="1"/>
    <col min="5" max="5" width="11.28515625" style="2" bestFit="1" customWidth="1"/>
    <col min="6" max="6" width="9.5703125" style="2" bestFit="1" customWidth="1"/>
    <col min="7" max="7" width="15.5703125" style="2" bestFit="1" customWidth="1"/>
    <col min="8" max="8" width="17.5703125" style="2" customWidth="1"/>
    <col min="9" max="9" width="9.140625" style="2"/>
    <col min="10" max="10" width="13.28515625" style="2" bestFit="1" customWidth="1"/>
    <col min="11" max="11" width="17.42578125" style="2" bestFit="1" customWidth="1"/>
    <col min="12" max="12" width="9.140625" style="2"/>
    <col min="13" max="13" width="11.7109375" style="2" bestFit="1" customWidth="1"/>
    <col min="14" max="14" width="9.5703125" style="2" bestFit="1" customWidth="1"/>
    <col min="15" max="16384" width="9.140625" style="2"/>
  </cols>
  <sheetData>
    <row r="1" spans="2:10" ht="15.75" x14ac:dyDescent="0.25">
      <c r="B1" s="1"/>
    </row>
    <row r="2" spans="2:10" ht="16.5" thickBot="1" x14ac:dyDescent="0.3">
      <c r="B2" s="1"/>
    </row>
    <row r="3" spans="2:10" ht="30" customHeight="1" x14ac:dyDescent="0.2">
      <c r="B3" s="78" t="s">
        <v>0</v>
      </c>
      <c r="C3" s="80" t="s">
        <v>1</v>
      </c>
      <c r="D3" s="80" t="s">
        <v>2</v>
      </c>
      <c r="E3" s="80" t="s">
        <v>3</v>
      </c>
      <c r="F3" s="80" t="s">
        <v>4</v>
      </c>
      <c r="G3" s="80" t="s">
        <v>5</v>
      </c>
      <c r="H3" s="76" t="s">
        <v>6</v>
      </c>
    </row>
    <row r="4" spans="2:10" ht="28.5" customHeight="1" x14ac:dyDescent="0.2">
      <c r="B4" s="79"/>
      <c r="C4" s="81"/>
      <c r="D4" s="81"/>
      <c r="E4" s="81"/>
      <c r="F4" s="81"/>
      <c r="G4" s="81"/>
      <c r="H4" s="77"/>
    </row>
    <row r="5" spans="2:10" x14ac:dyDescent="0.2">
      <c r="B5" s="3" t="s">
        <v>7</v>
      </c>
      <c r="C5" s="4" t="str">
        <f>LEFT(B5,6)</f>
        <v xml:space="preserve">Janko </v>
      </c>
      <c r="D5" s="4">
        <f>SEARCH(" ",B5)</f>
        <v>6</v>
      </c>
      <c r="E5" s="4" t="str">
        <f>LEFT(B5,SEARCH(" ",B5))</f>
        <v xml:space="preserve">Janko </v>
      </c>
      <c r="F5" s="4">
        <f>LEN(B5)</f>
        <v>12</v>
      </c>
      <c r="G5" s="4" t="str">
        <f>RIGHT(B5,LEN(B5)-SEARCH(" ",B5,1))</f>
        <v>Hraško</v>
      </c>
      <c r="H5" s="5" t="str">
        <f>CONCATENATE(B5)</f>
        <v>Janko Hraško</v>
      </c>
      <c r="J5" s="6" t="s">
        <v>8</v>
      </c>
    </row>
    <row r="6" spans="2:10" x14ac:dyDescent="0.2">
      <c r="B6" s="3" t="s">
        <v>9</v>
      </c>
      <c r="C6" s="4" t="str">
        <f t="shared" ref="C6:C14" si="0">LEFT(B6,6)</f>
        <v xml:space="preserve">Peter </v>
      </c>
      <c r="D6" s="4">
        <f t="shared" ref="D6:D14" si="1">SEARCH(" ",B6)</f>
        <v>6</v>
      </c>
      <c r="E6" s="4" t="str">
        <f t="shared" ref="E6:E14" si="2">LEFT(B6,SEARCH(" ",B6))</f>
        <v xml:space="preserve">Peter </v>
      </c>
      <c r="F6" s="4">
        <f t="shared" ref="F6:F14" si="3">LEN(B6)</f>
        <v>15</v>
      </c>
      <c r="G6" s="4" t="str">
        <f t="shared" ref="G6:G14" si="4">RIGHT(B6,LEN(B6)-SEARCH(" ",B6,1))</f>
        <v>Dlholucký</v>
      </c>
      <c r="H6" s="5" t="str">
        <f t="shared" ref="H6:H14" si="5">CONCATENATE(B6)</f>
        <v>Peter Dlholucký</v>
      </c>
      <c r="J6" s="2" t="s">
        <v>10</v>
      </c>
    </row>
    <row r="7" spans="2:10" x14ac:dyDescent="0.2">
      <c r="B7" s="3" t="s">
        <v>11</v>
      </c>
      <c r="C7" s="4" t="str">
        <f t="shared" si="0"/>
        <v xml:space="preserve">Edita </v>
      </c>
      <c r="D7" s="4">
        <f t="shared" si="1"/>
        <v>6</v>
      </c>
      <c r="E7" s="4" t="str">
        <f t="shared" si="2"/>
        <v xml:space="preserve">Edita </v>
      </c>
      <c r="F7" s="4">
        <f t="shared" si="3"/>
        <v>17</v>
      </c>
      <c r="G7" s="4" t="str">
        <f t="shared" si="4"/>
        <v>Dolnozemská</v>
      </c>
      <c r="H7" s="5" t="str">
        <f t="shared" si="5"/>
        <v>Edita Dolnozemská</v>
      </c>
      <c r="J7" s="6" t="s">
        <v>12</v>
      </c>
    </row>
    <row r="8" spans="2:10" x14ac:dyDescent="0.2">
      <c r="B8" s="3" t="s">
        <v>13</v>
      </c>
      <c r="C8" s="4" t="str">
        <f t="shared" si="0"/>
        <v>Veroni</v>
      </c>
      <c r="D8" s="4">
        <f t="shared" si="1"/>
        <v>9</v>
      </c>
      <c r="E8" s="4" t="str">
        <f t="shared" si="2"/>
        <v xml:space="preserve">Veronika </v>
      </c>
      <c r="F8" s="4">
        <f t="shared" si="3"/>
        <v>13</v>
      </c>
      <c r="G8" s="4" t="str">
        <f t="shared" si="4"/>
        <v>Dlhá</v>
      </c>
      <c r="H8" s="5" t="str">
        <f t="shared" si="5"/>
        <v>Veronika Dlhá</v>
      </c>
      <c r="J8" s="2" t="s">
        <v>14</v>
      </c>
    </row>
    <row r="9" spans="2:10" x14ac:dyDescent="0.2">
      <c r="B9" s="3" t="s">
        <v>15</v>
      </c>
      <c r="C9" s="4" t="str">
        <f t="shared" si="0"/>
        <v xml:space="preserve">Peter </v>
      </c>
      <c r="D9" s="4">
        <f t="shared" si="1"/>
        <v>6</v>
      </c>
      <c r="E9" s="4" t="str">
        <f t="shared" si="2"/>
        <v xml:space="preserve">Peter </v>
      </c>
      <c r="F9" s="4">
        <f t="shared" si="3"/>
        <v>13</v>
      </c>
      <c r="G9" s="4" t="str">
        <f t="shared" si="4"/>
        <v>Maličký</v>
      </c>
      <c r="H9" s="5" t="str">
        <f t="shared" si="5"/>
        <v>Peter Maličký</v>
      </c>
      <c r="J9" s="7" t="s">
        <v>16</v>
      </c>
    </row>
    <row r="10" spans="2:10" x14ac:dyDescent="0.2">
      <c r="B10" s="3" t="s">
        <v>17</v>
      </c>
      <c r="C10" s="4" t="str">
        <f t="shared" si="0"/>
        <v xml:space="preserve">Danka </v>
      </c>
      <c r="D10" s="4">
        <f t="shared" si="1"/>
        <v>6</v>
      </c>
      <c r="E10" s="4" t="str">
        <f t="shared" si="2"/>
        <v xml:space="preserve">Danka </v>
      </c>
      <c r="F10" s="4">
        <f t="shared" si="3"/>
        <v>12</v>
      </c>
      <c r="G10" s="4" t="str">
        <f t="shared" si="4"/>
        <v>Smutná</v>
      </c>
      <c r="H10" s="5" t="str">
        <f t="shared" si="5"/>
        <v>Danka Smutná</v>
      </c>
      <c r="J10" s="2" t="s">
        <v>18</v>
      </c>
    </row>
    <row r="11" spans="2:10" x14ac:dyDescent="0.2">
      <c r="B11" s="3" t="s">
        <v>19</v>
      </c>
      <c r="C11" s="4" t="str">
        <f t="shared" si="0"/>
        <v>Ivan Z</v>
      </c>
      <c r="D11" s="4">
        <f t="shared" si="1"/>
        <v>5</v>
      </c>
      <c r="E11" s="4" t="str">
        <f t="shared" si="2"/>
        <v xml:space="preserve">Ivan </v>
      </c>
      <c r="F11" s="4">
        <f t="shared" si="3"/>
        <v>11</v>
      </c>
      <c r="G11" s="4" t="str">
        <f t="shared" si="4"/>
        <v>Zelený</v>
      </c>
      <c r="H11" s="5" t="str">
        <f t="shared" si="5"/>
        <v>Ivan Zelený</v>
      </c>
      <c r="J11" s="7" t="s">
        <v>20</v>
      </c>
    </row>
    <row r="12" spans="2:10" x14ac:dyDescent="0.2">
      <c r="B12" s="3" t="s">
        <v>21</v>
      </c>
      <c r="C12" s="4" t="str">
        <f t="shared" si="0"/>
        <v>Eva Ma</v>
      </c>
      <c r="D12" s="4">
        <f t="shared" si="1"/>
        <v>4</v>
      </c>
      <c r="E12" s="4" t="str">
        <f t="shared" si="2"/>
        <v xml:space="preserve">Eva </v>
      </c>
      <c r="F12" s="4">
        <f t="shared" si="3"/>
        <v>8</v>
      </c>
      <c r="G12" s="4" t="str">
        <f t="shared" si="4"/>
        <v>Malá</v>
      </c>
      <c r="H12" s="5" t="str">
        <f t="shared" si="5"/>
        <v>Eva Malá</v>
      </c>
      <c r="J12" s="2" t="s">
        <v>22</v>
      </c>
    </row>
    <row r="13" spans="2:10" x14ac:dyDescent="0.2">
      <c r="B13" s="3" t="s">
        <v>23</v>
      </c>
      <c r="C13" s="4" t="str">
        <f t="shared" si="0"/>
        <v xml:space="preserve">Danka </v>
      </c>
      <c r="D13" s="4">
        <f t="shared" si="1"/>
        <v>6</v>
      </c>
      <c r="E13" s="4" t="str">
        <f t="shared" si="2"/>
        <v xml:space="preserve">Danka </v>
      </c>
      <c r="F13" s="4">
        <f t="shared" si="3"/>
        <v>17</v>
      </c>
      <c r="G13" s="4" t="str">
        <f t="shared" si="4"/>
        <v>Petrovičová</v>
      </c>
      <c r="H13" s="5" t="str">
        <f t="shared" si="5"/>
        <v>Danka Petrovičová</v>
      </c>
      <c r="J13" s="7" t="s">
        <v>24</v>
      </c>
    </row>
    <row r="14" spans="2:10" ht="13.5" thickBot="1" x14ac:dyDescent="0.25">
      <c r="B14" s="8" t="s">
        <v>25</v>
      </c>
      <c r="C14" s="4" t="str">
        <f t="shared" si="0"/>
        <v xml:space="preserve">Edita </v>
      </c>
      <c r="D14" s="4">
        <f t="shared" si="1"/>
        <v>6</v>
      </c>
      <c r="E14" s="4" t="str">
        <f t="shared" si="2"/>
        <v xml:space="preserve">Edita </v>
      </c>
      <c r="F14" s="4">
        <f t="shared" si="3"/>
        <v>10</v>
      </c>
      <c r="G14" s="4" t="str">
        <f t="shared" si="4"/>
        <v>Malá</v>
      </c>
      <c r="H14" s="5" t="str">
        <f t="shared" si="5"/>
        <v>Edita Malá</v>
      </c>
      <c r="J14" s="2" t="s">
        <v>26</v>
      </c>
    </row>
    <row r="15" spans="2:10" x14ac:dyDescent="0.2">
      <c r="J15" s="7" t="s">
        <v>27</v>
      </c>
    </row>
    <row r="16" spans="2:10" x14ac:dyDescent="0.2">
      <c r="J16" s="9" t="s">
        <v>28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43"/>
  <sheetViews>
    <sheetView tabSelected="1" topLeftCell="B1" workbookViewId="0">
      <selection activeCell="G19" sqref="G19"/>
    </sheetView>
  </sheetViews>
  <sheetFormatPr defaultRowHeight="12.75" x14ac:dyDescent="0.2"/>
  <cols>
    <col min="1" max="1" width="3" style="2" customWidth="1"/>
    <col min="2" max="2" width="18.7109375" style="2" customWidth="1"/>
    <col min="3" max="3" width="13.42578125" style="2" customWidth="1"/>
    <col min="4" max="4" width="11.5703125" style="2" bestFit="1" customWidth="1"/>
    <col min="5" max="5" width="14.85546875" style="2" bestFit="1" customWidth="1"/>
    <col min="6" max="6" width="9.5703125" style="2" bestFit="1" customWidth="1"/>
    <col min="7" max="8" width="15.5703125" style="2" bestFit="1" customWidth="1"/>
    <col min="9" max="9" width="9.140625" style="2"/>
    <col min="10" max="10" width="13.28515625" style="2" bestFit="1" customWidth="1"/>
    <col min="11" max="11" width="17.42578125" style="2" bestFit="1" customWidth="1"/>
    <col min="12" max="12" width="9.140625" style="2"/>
    <col min="13" max="13" width="11.7109375" style="2" bestFit="1" customWidth="1"/>
    <col min="14" max="14" width="9.5703125" style="2" bestFit="1" customWidth="1"/>
    <col min="15" max="16384" width="9.140625" style="2"/>
  </cols>
  <sheetData>
    <row r="1" spans="1:14" x14ac:dyDescent="0.2">
      <c r="J1" s="9" t="s">
        <v>146</v>
      </c>
    </row>
    <row r="2" spans="1:14" x14ac:dyDescent="0.2">
      <c r="B2" s="10" t="s">
        <v>29</v>
      </c>
      <c r="J2" s="17">
        <f>MIN(J5:J12)</f>
        <v>1501</v>
      </c>
    </row>
    <row r="4" spans="1:14" ht="38.25" x14ac:dyDescent="0.2">
      <c r="B4" s="11" t="s">
        <v>30</v>
      </c>
      <c r="C4" s="11" t="s">
        <v>31</v>
      </c>
      <c r="D4" s="11" t="s">
        <v>32</v>
      </c>
      <c r="E4" s="4" t="s">
        <v>33</v>
      </c>
      <c r="F4" s="12" t="s">
        <v>34</v>
      </c>
      <c r="G4" s="12" t="s">
        <v>35</v>
      </c>
      <c r="H4" s="12" t="s">
        <v>36</v>
      </c>
      <c r="I4" s="12" t="s">
        <v>37</v>
      </c>
      <c r="J4" s="12" t="s">
        <v>38</v>
      </c>
      <c r="K4" s="13" t="s">
        <v>39</v>
      </c>
      <c r="M4" s="12" t="s">
        <v>38</v>
      </c>
      <c r="N4" s="12" t="s">
        <v>38</v>
      </c>
    </row>
    <row r="5" spans="1:14" ht="15" x14ac:dyDescent="0.25">
      <c r="A5" s="2">
        <v>1</v>
      </c>
      <c r="B5" s="11" t="s">
        <v>40</v>
      </c>
      <c r="C5" s="11" t="s">
        <v>41</v>
      </c>
      <c r="D5" s="14" t="s">
        <v>42</v>
      </c>
      <c r="E5" s="11">
        <v>2013</v>
      </c>
      <c r="F5" s="11">
        <v>250</v>
      </c>
      <c r="G5" s="11">
        <v>1097</v>
      </c>
      <c r="H5" s="11">
        <v>709</v>
      </c>
      <c r="I5" s="11">
        <v>149</v>
      </c>
      <c r="J5" s="15">
        <f t="shared" ref="J5:J12" si="0">SUM(F5:I5)</f>
        <v>2205</v>
      </c>
      <c r="K5" s="16">
        <f t="shared" ref="K5:K13" si="1">J5/J$13</f>
        <v>9.822701354240912E-2</v>
      </c>
      <c r="M5" s="17">
        <f>MIN(J5:J12)</f>
        <v>1501</v>
      </c>
      <c r="N5" s="17">
        <f>MAX(J5:J12)</f>
        <v>4622</v>
      </c>
    </row>
    <row r="6" spans="1:14" ht="15" x14ac:dyDescent="0.25">
      <c r="A6" s="2">
        <v>2</v>
      </c>
      <c r="B6" s="11" t="s">
        <v>43</v>
      </c>
      <c r="C6" s="11" t="s">
        <v>44</v>
      </c>
      <c r="D6" s="14" t="s">
        <v>45</v>
      </c>
      <c r="E6" s="11">
        <v>2013</v>
      </c>
      <c r="F6" s="11">
        <v>1251</v>
      </c>
      <c r="G6" s="11">
        <v>1511</v>
      </c>
      <c r="H6" s="11">
        <v>1620</v>
      </c>
      <c r="I6" s="11">
        <v>240</v>
      </c>
      <c r="J6" s="15">
        <f>SUM(F6:I6)</f>
        <v>4622</v>
      </c>
      <c r="K6" s="16">
        <f t="shared" si="1"/>
        <v>0.20589807555238773</v>
      </c>
    </row>
    <row r="7" spans="1:14" ht="15" x14ac:dyDescent="0.25">
      <c r="A7" s="2">
        <v>3</v>
      </c>
      <c r="B7" s="11" t="s">
        <v>46</v>
      </c>
      <c r="C7" s="11" t="s">
        <v>47</v>
      </c>
      <c r="D7" s="14" t="s">
        <v>48</v>
      </c>
      <c r="E7" s="11">
        <v>2013</v>
      </c>
      <c r="F7" s="11">
        <v>449</v>
      </c>
      <c r="G7" s="11">
        <v>901</v>
      </c>
      <c r="H7" s="11">
        <v>417</v>
      </c>
      <c r="I7" s="11">
        <v>703</v>
      </c>
      <c r="J7" s="15">
        <f t="shared" si="0"/>
        <v>2470</v>
      </c>
      <c r="K7" s="16">
        <f t="shared" si="1"/>
        <v>0.11003207412687099</v>
      </c>
    </row>
    <row r="8" spans="1:14" ht="15" x14ac:dyDescent="0.25">
      <c r="A8" s="2">
        <v>4</v>
      </c>
      <c r="B8" s="11" t="s">
        <v>49</v>
      </c>
      <c r="C8" s="11" t="s">
        <v>50</v>
      </c>
      <c r="D8" s="14" t="s">
        <v>51</v>
      </c>
      <c r="E8" s="11">
        <v>2011</v>
      </c>
      <c r="F8" s="11">
        <v>356</v>
      </c>
      <c r="G8" s="11">
        <v>190</v>
      </c>
      <c r="H8" s="11">
        <v>814</v>
      </c>
      <c r="I8" s="11">
        <v>141</v>
      </c>
      <c r="J8" s="15">
        <f t="shared" si="0"/>
        <v>1501</v>
      </c>
      <c r="K8" s="16">
        <f t="shared" si="1"/>
        <v>6.6865645046329289E-2</v>
      </c>
    </row>
    <row r="9" spans="1:14" ht="15" x14ac:dyDescent="0.25">
      <c r="A9" s="2">
        <v>5</v>
      </c>
      <c r="B9" s="11" t="s">
        <v>52</v>
      </c>
      <c r="C9" s="11" t="s">
        <v>53</v>
      </c>
      <c r="D9" s="14" t="s">
        <v>54</v>
      </c>
      <c r="E9" s="11">
        <v>2011</v>
      </c>
      <c r="F9" s="11">
        <v>430</v>
      </c>
      <c r="G9" s="11">
        <v>303</v>
      </c>
      <c r="H9" s="11">
        <v>621</v>
      </c>
      <c r="I9" s="11">
        <v>993</v>
      </c>
      <c r="J9" s="15">
        <f t="shared" si="0"/>
        <v>2347</v>
      </c>
      <c r="K9" s="16">
        <f t="shared" si="1"/>
        <v>0.10455274411974341</v>
      </c>
    </row>
    <row r="10" spans="1:14" ht="15" x14ac:dyDescent="0.25">
      <c r="A10" s="2">
        <v>6</v>
      </c>
      <c r="B10" s="11" t="s">
        <v>55</v>
      </c>
      <c r="C10" s="11" t="s">
        <v>56</v>
      </c>
      <c r="D10" s="14" t="s">
        <v>57</v>
      </c>
      <c r="E10" s="11">
        <v>2011</v>
      </c>
      <c r="F10" s="11">
        <v>30</v>
      </c>
      <c r="G10" s="11">
        <v>1809</v>
      </c>
      <c r="H10" s="11">
        <v>346</v>
      </c>
      <c r="I10" s="11">
        <v>163</v>
      </c>
      <c r="J10" s="15">
        <f t="shared" si="0"/>
        <v>2348</v>
      </c>
      <c r="K10" s="16">
        <f t="shared" si="1"/>
        <v>0.10459729151817534</v>
      </c>
    </row>
    <row r="11" spans="1:14" ht="15" x14ac:dyDescent="0.25">
      <c r="A11" s="2">
        <v>7</v>
      </c>
      <c r="B11" s="11" t="s">
        <v>58</v>
      </c>
      <c r="C11" s="11" t="s">
        <v>59</v>
      </c>
      <c r="D11" s="14" t="s">
        <v>60</v>
      </c>
      <c r="E11" s="11">
        <v>2012</v>
      </c>
      <c r="F11" s="11">
        <v>1361</v>
      </c>
      <c r="G11" s="11">
        <v>1617</v>
      </c>
      <c r="H11" s="11">
        <v>121</v>
      </c>
      <c r="I11" s="11">
        <v>562</v>
      </c>
      <c r="J11" s="15">
        <f t="shared" si="0"/>
        <v>3661</v>
      </c>
      <c r="K11" s="16">
        <f t="shared" si="1"/>
        <v>0.1630880256593015</v>
      </c>
    </row>
    <row r="12" spans="1:14" ht="15" x14ac:dyDescent="0.25">
      <c r="A12" s="2">
        <v>8</v>
      </c>
      <c r="B12" s="11" t="s">
        <v>61</v>
      </c>
      <c r="C12" s="11" t="s">
        <v>62</v>
      </c>
      <c r="D12" s="14" t="s">
        <v>63</v>
      </c>
      <c r="E12" s="11">
        <v>2012</v>
      </c>
      <c r="F12" s="11">
        <v>791</v>
      </c>
      <c r="G12" s="11">
        <v>384</v>
      </c>
      <c r="H12" s="11">
        <v>700</v>
      </c>
      <c r="I12" s="11">
        <v>1419</v>
      </c>
      <c r="J12" s="15">
        <f t="shared" si="0"/>
        <v>3294</v>
      </c>
      <c r="K12" s="16">
        <f t="shared" si="1"/>
        <v>0.14673913043478262</v>
      </c>
    </row>
    <row r="13" spans="1:14" ht="15" x14ac:dyDescent="0.25">
      <c r="J13" s="15">
        <f>SUM(J5:J12)</f>
        <v>22448</v>
      </c>
      <c r="K13" s="18">
        <f t="shared" si="1"/>
        <v>1</v>
      </c>
    </row>
    <row r="14" spans="1:14" x14ac:dyDescent="0.2">
      <c r="J14" s="19"/>
      <c r="K14" s="19"/>
    </row>
    <row r="16" spans="1:14" x14ac:dyDescent="0.2">
      <c r="F16" s="9" t="s">
        <v>64</v>
      </c>
      <c r="G16" s="9" t="s">
        <v>65</v>
      </c>
      <c r="H16" s="9" t="s">
        <v>66</v>
      </c>
      <c r="J16" s="7" t="s">
        <v>67</v>
      </c>
    </row>
    <row r="17" spans="2:11" x14ac:dyDescent="0.2">
      <c r="B17" s="2" t="s">
        <v>68</v>
      </c>
      <c r="E17" s="20">
        <f>MATCH(J8,$J$5:$J$12,0)</f>
        <v>4</v>
      </c>
      <c r="F17" s="21" t="str">
        <f>INDEX(B5:B12,E17)</f>
        <v>Sima</v>
      </c>
      <c r="G17" s="22" t="str">
        <f>DGET(B4:K12,"Priezvisko",B34:K35)</f>
        <v>Ribarborová</v>
      </c>
      <c r="H17" s="23">
        <f>DMIN(B4:K12,"Spolu",B32:K33)</f>
        <v>1501</v>
      </c>
      <c r="J17" s="2" t="s">
        <v>69</v>
      </c>
    </row>
    <row r="18" spans="2:11" x14ac:dyDescent="0.2">
      <c r="B18" s="2" t="s">
        <v>70</v>
      </c>
      <c r="E18" s="24">
        <f>MATCH($J$6,$J$5:$J$12,0)</f>
        <v>2</v>
      </c>
      <c r="F18" s="21" t="str">
        <f>INDEX(B5:B12,E18)</f>
        <v>Petra</v>
      </c>
      <c r="G18" s="22" t="str">
        <f>DGET(B4:K12,"Priezvisko",B36:K37)</f>
        <v>Kľačková</v>
      </c>
      <c r="H18" s="23">
        <f>DMAX(B4:K12,"Spolu",B32:K33)</f>
        <v>4622</v>
      </c>
      <c r="J18" s="7" t="s">
        <v>71</v>
      </c>
    </row>
    <row r="19" spans="2:11" x14ac:dyDescent="0.2">
      <c r="F19" s="25"/>
      <c r="G19" s="19"/>
      <c r="H19" s="19"/>
      <c r="J19" s="2" t="s">
        <v>72</v>
      </c>
    </row>
    <row r="20" spans="2:11" x14ac:dyDescent="0.2">
      <c r="J20" s="2" t="s">
        <v>73</v>
      </c>
    </row>
    <row r="21" spans="2:11" x14ac:dyDescent="0.2">
      <c r="D21" s="9"/>
      <c r="E21" s="6" t="s">
        <v>74</v>
      </c>
      <c r="F21" s="6" t="s">
        <v>75</v>
      </c>
      <c r="G21" s="6" t="s">
        <v>76</v>
      </c>
      <c r="H21" s="7" t="s">
        <v>77</v>
      </c>
      <c r="J21" s="7" t="s">
        <v>78</v>
      </c>
    </row>
    <row r="22" spans="2:11" x14ac:dyDescent="0.2">
      <c r="J22" s="2" t="s">
        <v>79</v>
      </c>
    </row>
    <row r="23" spans="2:11" x14ac:dyDescent="0.2">
      <c r="J23" s="7" t="s">
        <v>80</v>
      </c>
    </row>
    <row r="24" spans="2:11" x14ac:dyDescent="0.2">
      <c r="B24" s="20" t="s">
        <v>81</v>
      </c>
      <c r="C24" s="20"/>
      <c r="D24" s="20"/>
      <c r="E24" s="20"/>
      <c r="F24" s="20"/>
      <c r="G24" s="20"/>
      <c r="J24" s="9" t="s">
        <v>82</v>
      </c>
    </row>
    <row r="25" spans="2:11" x14ac:dyDescent="0.2">
      <c r="B25" s="24" t="s">
        <v>83</v>
      </c>
      <c r="C25" s="24"/>
      <c r="D25" s="24"/>
      <c r="E25" s="24"/>
      <c r="F25" s="24"/>
      <c r="G25" s="24"/>
      <c r="J25" s="7" t="s">
        <v>84</v>
      </c>
    </row>
    <row r="26" spans="2:11" x14ac:dyDescent="0.2">
      <c r="B26" s="21" t="s">
        <v>85</v>
      </c>
      <c r="C26" s="21"/>
      <c r="D26" s="21"/>
      <c r="J26" s="9" t="s">
        <v>86</v>
      </c>
    </row>
    <row r="27" spans="2:11" x14ac:dyDescent="0.2">
      <c r="B27" s="22" t="s">
        <v>87</v>
      </c>
      <c r="C27" s="22"/>
      <c r="D27" s="22"/>
    </row>
    <row r="28" spans="2:11" x14ac:dyDescent="0.2">
      <c r="B28" s="23" t="s">
        <v>88</v>
      </c>
      <c r="C28" s="23"/>
      <c r="D28" s="23"/>
    </row>
    <row r="32" spans="2:11" x14ac:dyDescent="0.2">
      <c r="B32" s="2" t="s">
        <v>30</v>
      </c>
      <c r="C32" s="2" t="s">
        <v>31</v>
      </c>
      <c r="D32" s="2" t="s">
        <v>32</v>
      </c>
      <c r="E32" s="2" t="s">
        <v>33</v>
      </c>
      <c r="F32" s="2" t="s">
        <v>34</v>
      </c>
      <c r="G32" s="2" t="s">
        <v>35</v>
      </c>
      <c r="H32" s="2" t="s">
        <v>36</v>
      </c>
      <c r="I32" s="2" t="s">
        <v>37</v>
      </c>
      <c r="J32" s="2" t="s">
        <v>38</v>
      </c>
      <c r="K32" s="2" t="s">
        <v>39</v>
      </c>
    </row>
    <row r="33" spans="2:11" x14ac:dyDescent="0.2">
      <c r="J33" s="9" t="s">
        <v>147</v>
      </c>
    </row>
    <row r="34" spans="2:11" x14ac:dyDescent="0.2"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2" t="s">
        <v>35</v>
      </c>
      <c r="H34" s="2" t="s">
        <v>36</v>
      </c>
      <c r="I34" s="2" t="s">
        <v>37</v>
      </c>
      <c r="J34" s="2" t="s">
        <v>38</v>
      </c>
      <c r="K34" s="2" t="s">
        <v>39</v>
      </c>
    </row>
    <row r="35" spans="2:11" x14ac:dyDescent="0.2">
      <c r="J35" s="2" t="str">
        <f>"="&amp;H17</f>
        <v>=1501</v>
      </c>
    </row>
    <row r="36" spans="2:11" x14ac:dyDescent="0.2">
      <c r="B36" s="2" t="s">
        <v>30</v>
      </c>
      <c r="C36" s="2" t="s">
        <v>31</v>
      </c>
      <c r="D36" s="2" t="s">
        <v>32</v>
      </c>
      <c r="E36" s="2" t="s">
        <v>33</v>
      </c>
      <c r="F36" s="2" t="s">
        <v>34</v>
      </c>
      <c r="G36" s="2" t="s">
        <v>35</v>
      </c>
      <c r="H36" s="2" t="s">
        <v>36</v>
      </c>
      <c r="I36" s="2" t="s">
        <v>37</v>
      </c>
      <c r="J36" s="2" t="s">
        <v>38</v>
      </c>
      <c r="K36" s="2" t="s">
        <v>39</v>
      </c>
    </row>
    <row r="37" spans="2:11" x14ac:dyDescent="0.2">
      <c r="J37" s="9" t="str">
        <f>"="&amp;H18</f>
        <v>=4622</v>
      </c>
    </row>
    <row r="40" spans="2:11" x14ac:dyDescent="0.2">
      <c r="I40" s="2" t="s">
        <v>145</v>
      </c>
    </row>
    <row r="41" spans="2:11" x14ac:dyDescent="0.2">
      <c r="G41" s="2" t="s">
        <v>142</v>
      </c>
      <c r="H41" s="2">
        <v>11</v>
      </c>
      <c r="I41" s="2">
        <f>11/29*100</f>
        <v>37.931034482758619</v>
      </c>
    </row>
    <row r="42" spans="2:11" x14ac:dyDescent="0.2">
      <c r="G42" s="2" t="s">
        <v>143</v>
      </c>
      <c r="H42" s="2">
        <v>18</v>
      </c>
      <c r="I42" s="2">
        <f>18/29*100</f>
        <v>62.068965517241381</v>
      </c>
    </row>
    <row r="43" spans="2:11" x14ac:dyDescent="0.2">
      <c r="G43" s="2" t="s">
        <v>144</v>
      </c>
      <c r="H43" s="2">
        <v>29</v>
      </c>
      <c r="I43" s="2">
        <f>29/29*100</f>
        <v>100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r:id="rId5">
            <anchor moveWithCells="1">
              <from>
                <xdr:col>7</xdr:col>
                <xdr:colOff>114300</xdr:colOff>
                <xdr:row>26</xdr:row>
                <xdr:rowOff>0</xdr:rowOff>
              </from>
              <to>
                <xdr:col>7</xdr:col>
                <xdr:colOff>1028700</xdr:colOff>
                <xdr:row>30</xdr:row>
                <xdr:rowOff>38100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O20"/>
  <sheetViews>
    <sheetView workbookViewId="0">
      <selection activeCell="B5" sqref="B5"/>
    </sheetView>
  </sheetViews>
  <sheetFormatPr defaultRowHeight="12.75" x14ac:dyDescent="0.2"/>
  <cols>
    <col min="1" max="1" width="14.42578125" style="2" customWidth="1"/>
    <col min="2" max="2" width="9.140625" style="2"/>
    <col min="3" max="3" width="11.5703125" style="2" bestFit="1" customWidth="1"/>
    <col min="4" max="9" width="9.140625" style="2"/>
    <col min="10" max="10" width="18.42578125" style="2" customWidth="1"/>
    <col min="11" max="12" width="9.140625" style="2"/>
    <col min="13" max="13" width="11.5703125" style="2" bestFit="1" customWidth="1"/>
    <col min="14" max="14" width="7.85546875" style="2" bestFit="1" customWidth="1"/>
    <col min="15" max="15" width="11" style="2" bestFit="1" customWidth="1"/>
    <col min="16" max="16384" width="9.140625" style="2"/>
  </cols>
  <sheetData>
    <row r="3" spans="1:15" x14ac:dyDescent="0.2">
      <c r="A3" s="10" t="s">
        <v>29</v>
      </c>
      <c r="M3" s="82" t="s">
        <v>89</v>
      </c>
      <c r="N3" s="82"/>
      <c r="O3" s="82"/>
    </row>
    <row r="4" spans="1:15" x14ac:dyDescent="0.2">
      <c r="M4" s="26"/>
      <c r="N4" s="26"/>
      <c r="O4" s="26"/>
    </row>
    <row r="5" spans="1:15" ht="25.5" x14ac:dyDescent="0.2">
      <c r="A5" s="27" t="s">
        <v>32</v>
      </c>
      <c r="B5" s="27" t="s">
        <v>30</v>
      </c>
      <c r="C5" s="27" t="s">
        <v>31</v>
      </c>
      <c r="D5" s="28" t="s">
        <v>33</v>
      </c>
      <c r="E5" s="27" t="s">
        <v>34</v>
      </c>
      <c r="F5" s="27" t="s">
        <v>35</v>
      </c>
      <c r="G5" s="27" t="s">
        <v>36</v>
      </c>
      <c r="H5" s="27" t="s">
        <v>37</v>
      </c>
      <c r="I5" s="27" t="s">
        <v>38</v>
      </c>
      <c r="J5" s="29" t="s">
        <v>39</v>
      </c>
      <c r="M5" s="30" t="s">
        <v>90</v>
      </c>
      <c r="N5" s="30" t="s">
        <v>64</v>
      </c>
      <c r="O5" s="30" t="s">
        <v>65</v>
      </c>
    </row>
    <row r="6" spans="1:15" ht="15" x14ac:dyDescent="0.25">
      <c r="A6" s="31" t="s">
        <v>42</v>
      </c>
      <c r="B6" s="11" t="str">
        <f>VLOOKUP(A6,$M$6:$O$20,2,FALSE)</f>
        <v>Ján</v>
      </c>
      <c r="C6" s="11" t="str">
        <f>VLOOKUP(A6,$M$6:$O$20,3,FALSE)</f>
        <v>Ruman</v>
      </c>
      <c r="D6" s="11">
        <v>2013</v>
      </c>
      <c r="E6" s="11">
        <v>250</v>
      </c>
      <c r="F6" s="11">
        <v>1097</v>
      </c>
      <c r="G6" s="11">
        <v>709</v>
      </c>
      <c r="H6" s="11">
        <v>149</v>
      </c>
      <c r="I6" s="32">
        <f t="shared" ref="I6:I13" si="0">SUM(E6:H6)</f>
        <v>2205</v>
      </c>
      <c r="J6" s="33">
        <f t="shared" ref="J6:J14" si="1">I6/I$14</f>
        <v>9.822701354240912E-2</v>
      </c>
      <c r="M6" s="34" t="s">
        <v>42</v>
      </c>
      <c r="N6" s="35" t="s">
        <v>40</v>
      </c>
      <c r="O6" s="35" t="s">
        <v>41</v>
      </c>
    </row>
    <row r="7" spans="1:15" ht="15" x14ac:dyDescent="0.25">
      <c r="A7" s="31" t="s">
        <v>45</v>
      </c>
      <c r="B7" s="11" t="str">
        <f t="shared" ref="B7:B13" si="2">VLOOKUP(A7,$M$6:$O$20,2,FALSE)</f>
        <v>Petra</v>
      </c>
      <c r="C7" s="11" t="str">
        <f t="shared" ref="C7:C13" si="3">VLOOKUP(A7,$M$6:$O$20,3,FALSE)</f>
        <v>Kľačková</v>
      </c>
      <c r="D7" s="11">
        <v>2013</v>
      </c>
      <c r="E7" s="11">
        <v>1251</v>
      </c>
      <c r="F7" s="11">
        <v>1511</v>
      </c>
      <c r="G7" s="11">
        <v>1620</v>
      </c>
      <c r="H7" s="11">
        <v>240</v>
      </c>
      <c r="I7" s="32">
        <f>SUM(E7:H7)</f>
        <v>4622</v>
      </c>
      <c r="J7" s="33">
        <f t="shared" si="1"/>
        <v>0.20589807555238773</v>
      </c>
      <c r="M7" s="34" t="s">
        <v>45</v>
      </c>
      <c r="N7" s="35" t="s">
        <v>43</v>
      </c>
      <c r="O7" s="35" t="s">
        <v>44</v>
      </c>
    </row>
    <row r="8" spans="1:15" ht="15" x14ac:dyDescent="0.25">
      <c r="A8" s="31" t="s">
        <v>48</v>
      </c>
      <c r="B8" s="11" t="str">
        <f t="shared" si="2"/>
        <v>Juraj</v>
      </c>
      <c r="C8" s="11" t="str">
        <f t="shared" si="3"/>
        <v>Kapec</v>
      </c>
      <c r="D8" s="11">
        <v>2013</v>
      </c>
      <c r="E8" s="11">
        <v>449</v>
      </c>
      <c r="F8" s="11">
        <v>901</v>
      </c>
      <c r="G8" s="11">
        <v>417</v>
      </c>
      <c r="H8" s="11">
        <v>703</v>
      </c>
      <c r="I8" s="32">
        <f t="shared" si="0"/>
        <v>2470</v>
      </c>
      <c r="J8" s="33">
        <f t="shared" si="1"/>
        <v>0.11003207412687099</v>
      </c>
      <c r="M8" s="34" t="s">
        <v>48</v>
      </c>
      <c r="N8" s="35" t="s">
        <v>46</v>
      </c>
      <c r="O8" s="35" t="s">
        <v>47</v>
      </c>
    </row>
    <row r="9" spans="1:15" ht="15" x14ac:dyDescent="0.25">
      <c r="A9" s="31" t="s">
        <v>51</v>
      </c>
      <c r="B9" s="11" t="str">
        <f t="shared" si="2"/>
        <v>Sima</v>
      </c>
      <c r="C9" s="11" t="str">
        <f t="shared" si="3"/>
        <v>Ribarborová</v>
      </c>
      <c r="D9" s="11">
        <v>2011</v>
      </c>
      <c r="E9" s="11">
        <v>356</v>
      </c>
      <c r="F9" s="11">
        <v>190</v>
      </c>
      <c r="G9" s="11">
        <v>814</v>
      </c>
      <c r="H9" s="11">
        <v>141</v>
      </c>
      <c r="I9" s="32">
        <f t="shared" si="0"/>
        <v>1501</v>
      </c>
      <c r="J9" s="33">
        <f t="shared" si="1"/>
        <v>6.6865645046329289E-2</v>
      </c>
      <c r="M9" s="34" t="s">
        <v>51</v>
      </c>
      <c r="N9" s="35" t="s">
        <v>49</v>
      </c>
      <c r="O9" s="35" t="s">
        <v>50</v>
      </c>
    </row>
    <row r="10" spans="1:15" ht="15" x14ac:dyDescent="0.25">
      <c r="A10" s="31" t="s">
        <v>54</v>
      </c>
      <c r="B10" s="11" t="str">
        <f t="shared" si="2"/>
        <v>Fero</v>
      </c>
      <c r="C10" s="11" t="str">
        <f t="shared" si="3"/>
        <v>Frantik</v>
      </c>
      <c r="D10" s="11">
        <v>2011</v>
      </c>
      <c r="E10" s="11">
        <v>430</v>
      </c>
      <c r="F10" s="11">
        <v>303</v>
      </c>
      <c r="G10" s="11">
        <v>621</v>
      </c>
      <c r="H10" s="11">
        <v>993</v>
      </c>
      <c r="I10" s="32">
        <f t="shared" si="0"/>
        <v>2347</v>
      </c>
      <c r="J10" s="33">
        <f t="shared" si="1"/>
        <v>0.10455274411974341</v>
      </c>
      <c r="M10" s="34" t="s">
        <v>54</v>
      </c>
      <c r="N10" s="35" t="s">
        <v>52</v>
      </c>
      <c r="O10" s="35" t="s">
        <v>53</v>
      </c>
    </row>
    <row r="11" spans="1:15" ht="15" x14ac:dyDescent="0.25">
      <c r="A11" s="31" t="s">
        <v>57</v>
      </c>
      <c r="B11" s="11" t="str">
        <f t="shared" si="2"/>
        <v>Júlia</v>
      </c>
      <c r="C11" s="11" t="str">
        <f t="shared" si="3"/>
        <v>Simeringová</v>
      </c>
      <c r="D11" s="11">
        <v>2011</v>
      </c>
      <c r="E11" s="11">
        <v>30</v>
      </c>
      <c r="F11" s="11">
        <v>1809</v>
      </c>
      <c r="G11" s="11">
        <v>346</v>
      </c>
      <c r="H11" s="11">
        <v>163</v>
      </c>
      <c r="I11" s="32">
        <f t="shared" si="0"/>
        <v>2348</v>
      </c>
      <c r="J11" s="33">
        <f t="shared" si="1"/>
        <v>0.10459729151817534</v>
      </c>
      <c r="M11" s="34" t="s">
        <v>57</v>
      </c>
      <c r="N11" s="35" t="s">
        <v>55</v>
      </c>
      <c r="O11" s="35" t="s">
        <v>56</v>
      </c>
    </row>
    <row r="12" spans="1:15" ht="15" x14ac:dyDescent="0.25">
      <c r="A12" s="31" t="s">
        <v>60</v>
      </c>
      <c r="B12" s="11" t="str">
        <f t="shared" si="2"/>
        <v>Karol</v>
      </c>
      <c r="C12" s="11" t="str">
        <f t="shared" si="3"/>
        <v>Figa</v>
      </c>
      <c r="D12" s="11">
        <v>2012</v>
      </c>
      <c r="E12" s="11">
        <v>1361</v>
      </c>
      <c r="F12" s="11">
        <v>1617</v>
      </c>
      <c r="G12" s="11">
        <v>121</v>
      </c>
      <c r="H12" s="11">
        <v>562</v>
      </c>
      <c r="I12" s="32">
        <f t="shared" si="0"/>
        <v>3661</v>
      </c>
      <c r="J12" s="33">
        <f t="shared" si="1"/>
        <v>0.1630880256593015</v>
      </c>
      <c r="M12" s="34" t="s">
        <v>60</v>
      </c>
      <c r="N12" s="35" t="s">
        <v>58</v>
      </c>
      <c r="O12" s="35" t="s">
        <v>59</v>
      </c>
    </row>
    <row r="13" spans="1:15" ht="15" x14ac:dyDescent="0.25">
      <c r="A13" s="31" t="s">
        <v>63</v>
      </c>
      <c r="B13" s="11" t="str">
        <f t="shared" si="2"/>
        <v>Romana</v>
      </c>
      <c r="C13" s="11" t="str">
        <f t="shared" si="3"/>
        <v>Kapcová</v>
      </c>
      <c r="D13" s="11">
        <v>2012</v>
      </c>
      <c r="E13" s="11">
        <v>791</v>
      </c>
      <c r="F13" s="11">
        <v>384</v>
      </c>
      <c r="G13" s="11">
        <v>700</v>
      </c>
      <c r="H13" s="11">
        <v>1419</v>
      </c>
      <c r="I13" s="32">
        <f t="shared" si="0"/>
        <v>3294</v>
      </c>
      <c r="J13" s="33">
        <f t="shared" si="1"/>
        <v>0.14673913043478262</v>
      </c>
      <c r="M13" s="34" t="s">
        <v>63</v>
      </c>
      <c r="N13" s="35" t="s">
        <v>61</v>
      </c>
      <c r="O13" s="35" t="s">
        <v>62</v>
      </c>
    </row>
    <row r="14" spans="1:15" ht="15" x14ac:dyDescent="0.25">
      <c r="I14" s="32">
        <f>SUM(I6:I13)</f>
        <v>22448</v>
      </c>
      <c r="J14" s="36">
        <f t="shared" si="1"/>
        <v>1</v>
      </c>
      <c r="M14" s="37" t="s">
        <v>91</v>
      </c>
      <c r="N14" s="38" t="s">
        <v>92</v>
      </c>
      <c r="O14" s="38" t="s">
        <v>93</v>
      </c>
    </row>
    <row r="15" spans="1:15" x14ac:dyDescent="0.2">
      <c r="M15" s="39" t="s">
        <v>94</v>
      </c>
      <c r="N15" s="40" t="s">
        <v>95</v>
      </c>
      <c r="O15" s="40" t="s">
        <v>96</v>
      </c>
    </row>
    <row r="16" spans="1:15" x14ac:dyDescent="0.2">
      <c r="M16" s="37" t="s">
        <v>97</v>
      </c>
      <c r="N16" s="40" t="s">
        <v>98</v>
      </c>
      <c r="O16" s="40" t="s">
        <v>99</v>
      </c>
    </row>
    <row r="17" spans="13:15" x14ac:dyDescent="0.2">
      <c r="M17" s="37" t="s">
        <v>100</v>
      </c>
      <c r="N17" s="40" t="s">
        <v>101</v>
      </c>
      <c r="O17" s="40" t="s">
        <v>102</v>
      </c>
    </row>
    <row r="18" spans="13:15" x14ac:dyDescent="0.2">
      <c r="M18" s="37" t="s">
        <v>103</v>
      </c>
      <c r="N18" s="40" t="s">
        <v>104</v>
      </c>
      <c r="O18" s="40" t="s">
        <v>105</v>
      </c>
    </row>
    <row r="19" spans="13:15" x14ac:dyDescent="0.2">
      <c r="M19" s="37" t="s">
        <v>106</v>
      </c>
      <c r="N19" s="40" t="s">
        <v>107</v>
      </c>
      <c r="O19" s="40" t="s">
        <v>108</v>
      </c>
    </row>
    <row r="20" spans="13:15" x14ac:dyDescent="0.2">
      <c r="M20" s="37" t="s">
        <v>109</v>
      </c>
      <c r="N20" s="40" t="s">
        <v>107</v>
      </c>
      <c r="O20" s="40" t="s">
        <v>108</v>
      </c>
    </row>
  </sheetData>
  <mergeCells count="1">
    <mergeCell ref="M3:O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3"/>
  <sheetViews>
    <sheetView workbookViewId="0">
      <selection activeCell="E79" sqref="E79"/>
    </sheetView>
  </sheetViews>
  <sheetFormatPr defaultRowHeight="12.75" x14ac:dyDescent="0.2"/>
  <cols>
    <col min="1" max="1" width="9.140625" style="41"/>
    <col min="2" max="2" width="23" style="41" bestFit="1" customWidth="1"/>
    <col min="3" max="3" width="17.42578125" style="41" bestFit="1" customWidth="1"/>
    <col min="4" max="4" width="14.7109375" style="41" bestFit="1" customWidth="1"/>
    <col min="5" max="5" width="12" style="41" bestFit="1" customWidth="1"/>
    <col min="6" max="16384" width="9.140625" style="41"/>
  </cols>
  <sheetData>
    <row r="1" spans="2:11" ht="13.5" thickBot="1" x14ac:dyDescent="0.25"/>
    <row r="2" spans="2:11" x14ac:dyDescent="0.2">
      <c r="B2" s="42" t="s">
        <v>110</v>
      </c>
      <c r="C2" s="43" t="s">
        <v>111</v>
      </c>
      <c r="D2" s="43"/>
      <c r="E2" s="43"/>
      <c r="F2" s="43"/>
      <c r="G2" s="43"/>
      <c r="H2" s="43"/>
      <c r="I2" s="43"/>
      <c r="J2" s="43"/>
      <c r="K2" s="44"/>
    </row>
    <row r="3" spans="2:11" x14ac:dyDescent="0.2">
      <c r="B3" s="45" t="s">
        <v>112</v>
      </c>
      <c r="C3" s="46" t="s">
        <v>113</v>
      </c>
      <c r="D3" s="46"/>
      <c r="E3" s="46"/>
      <c r="F3" s="46"/>
      <c r="G3" s="46"/>
      <c r="H3" s="46"/>
      <c r="I3" s="46"/>
      <c r="J3" s="46"/>
      <c r="K3" s="47"/>
    </row>
    <row r="4" spans="2:11" x14ac:dyDescent="0.2">
      <c r="B4" s="45" t="s">
        <v>114</v>
      </c>
      <c r="C4" s="46" t="s">
        <v>115</v>
      </c>
      <c r="D4" s="46"/>
      <c r="E4" s="46"/>
      <c r="F4" s="46"/>
      <c r="G4" s="46"/>
      <c r="H4" s="46"/>
      <c r="I4" s="46"/>
      <c r="J4" s="46"/>
      <c r="K4" s="47"/>
    </row>
    <row r="5" spans="2:11" x14ac:dyDescent="0.2">
      <c r="B5" s="45" t="s">
        <v>116</v>
      </c>
      <c r="C5" s="46" t="s">
        <v>117</v>
      </c>
      <c r="D5" s="46"/>
      <c r="E5" s="46"/>
      <c r="F5" s="46"/>
      <c r="G5" s="46"/>
      <c r="H5" s="46"/>
      <c r="I5" s="46"/>
      <c r="J5" s="46"/>
      <c r="K5" s="47"/>
    </row>
    <row r="6" spans="2:11" x14ac:dyDescent="0.2">
      <c r="B6" s="45" t="s">
        <v>118</v>
      </c>
      <c r="C6" s="46" t="s">
        <v>119</v>
      </c>
      <c r="D6" s="46"/>
      <c r="E6" s="46"/>
      <c r="F6" s="46"/>
      <c r="G6" s="46"/>
      <c r="H6" s="46"/>
      <c r="I6" s="46"/>
      <c r="J6" s="46"/>
      <c r="K6" s="47"/>
    </row>
    <row r="7" spans="2:11" x14ac:dyDescent="0.2">
      <c r="B7" s="45" t="s">
        <v>120</v>
      </c>
      <c r="C7" s="46" t="s">
        <v>121</v>
      </c>
      <c r="D7" s="46"/>
      <c r="E7" s="46"/>
      <c r="F7" s="46"/>
      <c r="G7" s="46"/>
      <c r="H7" s="46"/>
      <c r="I7" s="46"/>
      <c r="J7" s="46"/>
      <c r="K7" s="47"/>
    </row>
    <row r="8" spans="2:11" x14ac:dyDescent="0.2">
      <c r="B8" s="45"/>
      <c r="C8" s="46"/>
      <c r="D8" s="46"/>
      <c r="E8" s="46"/>
      <c r="F8" s="46"/>
      <c r="G8" s="46"/>
      <c r="H8" s="46"/>
      <c r="I8" s="46"/>
      <c r="J8" s="46"/>
      <c r="K8" s="47"/>
    </row>
    <row r="9" spans="2:11" x14ac:dyDescent="0.2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x14ac:dyDescent="0.2"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2:11" x14ac:dyDescent="0.2">
      <c r="B11" s="45"/>
      <c r="C11" s="46"/>
      <c r="D11" s="46"/>
      <c r="E11" s="46"/>
      <c r="F11" s="46"/>
      <c r="G11" s="46"/>
      <c r="H11" s="46"/>
      <c r="I11" s="46"/>
      <c r="J11" s="46"/>
      <c r="K11" s="47"/>
    </row>
    <row r="12" spans="2:1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2:1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x14ac:dyDescent="0.2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x14ac:dyDescent="0.2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x14ac:dyDescent="0.2">
      <c r="B16" s="45"/>
      <c r="C16" s="46" t="s">
        <v>122</v>
      </c>
      <c r="D16" s="46">
        <v>20</v>
      </c>
      <c r="E16" s="46"/>
      <c r="F16" s="46"/>
      <c r="G16" s="46"/>
      <c r="H16" s="46"/>
      <c r="I16" s="46"/>
      <c r="J16" s="46"/>
      <c r="K16" s="47"/>
    </row>
    <row r="17" spans="1:11" x14ac:dyDescent="0.2">
      <c r="B17" s="45"/>
      <c r="C17" s="46" t="s">
        <v>123</v>
      </c>
      <c r="D17" s="48">
        <v>0.06</v>
      </c>
      <c r="E17" s="46" t="s">
        <v>124</v>
      </c>
      <c r="F17" s="46"/>
      <c r="G17" s="46"/>
      <c r="H17" s="46"/>
      <c r="I17" s="46"/>
      <c r="J17" s="46"/>
      <c r="K17" s="47"/>
    </row>
    <row r="18" spans="1:11" ht="15" x14ac:dyDescent="0.25">
      <c r="B18" s="45"/>
      <c r="C18" s="46" t="s">
        <v>125</v>
      </c>
      <c r="D18" s="49">
        <v>-1000</v>
      </c>
      <c r="E18" s="46"/>
      <c r="F18" s="46"/>
      <c r="G18" s="46"/>
      <c r="H18" s="46"/>
      <c r="I18" s="46"/>
      <c r="J18" s="46"/>
      <c r="K18" s="47"/>
    </row>
    <row r="19" spans="1:11" ht="15" x14ac:dyDescent="0.25">
      <c r="B19" s="45"/>
      <c r="C19" s="46" t="s">
        <v>126</v>
      </c>
      <c r="D19" s="49">
        <v>150000</v>
      </c>
      <c r="E19" s="46"/>
      <c r="F19" s="46"/>
      <c r="G19" s="46"/>
      <c r="H19" s="46"/>
      <c r="I19" s="46"/>
      <c r="J19" s="46"/>
      <c r="K19" s="47"/>
    </row>
    <row r="20" spans="1:1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1:11" x14ac:dyDescent="0.2">
      <c r="B21" s="45"/>
      <c r="C21" s="46" t="s">
        <v>127</v>
      </c>
      <c r="D21" s="50">
        <f>FV(D17,D16/12,D18,D19)</f>
        <v>-163598.25681422214</v>
      </c>
      <c r="E21" s="51"/>
      <c r="F21" s="46"/>
      <c r="G21" s="46"/>
      <c r="H21" s="46"/>
      <c r="I21" s="46"/>
      <c r="J21" s="46"/>
      <c r="K21" s="47"/>
    </row>
    <row r="22" spans="1:11" ht="13.5" thickBot="1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4" spans="1:11" ht="13.5" thickBot="1" x14ac:dyDescent="0.25"/>
    <row r="25" spans="1:11" x14ac:dyDescent="0.2">
      <c r="B25" s="55"/>
      <c r="C25" s="43"/>
      <c r="D25" s="43"/>
      <c r="E25" s="43"/>
      <c r="F25" s="43"/>
      <c r="G25" s="43"/>
      <c r="H25" s="43"/>
      <c r="I25" s="43"/>
      <c r="J25" s="43"/>
      <c r="K25" s="44"/>
    </row>
    <row r="26" spans="1:11" x14ac:dyDescent="0.2">
      <c r="B26" s="56" t="s">
        <v>128</v>
      </c>
      <c r="C26" s="57"/>
      <c r="D26" s="57"/>
      <c r="E26" s="57"/>
      <c r="F26" s="46"/>
      <c r="G26" s="46"/>
      <c r="H26" s="46"/>
      <c r="I26" s="46"/>
      <c r="J26" s="46"/>
      <c r="K26" s="47"/>
    </row>
    <row r="27" spans="1:11" x14ac:dyDescent="0.2">
      <c r="B27" s="45" t="s">
        <v>112</v>
      </c>
      <c r="C27" s="46" t="s">
        <v>113</v>
      </c>
      <c r="D27" s="57"/>
      <c r="E27" s="57"/>
      <c r="F27" s="46"/>
      <c r="G27" s="46"/>
      <c r="H27" s="46"/>
      <c r="I27" s="46"/>
      <c r="J27" s="46"/>
      <c r="K27" s="47"/>
    </row>
    <row r="28" spans="1:11" x14ac:dyDescent="0.2">
      <c r="B28" s="45" t="s">
        <v>114</v>
      </c>
      <c r="C28" s="46" t="s">
        <v>115</v>
      </c>
      <c r="D28" s="57"/>
      <c r="E28" s="57"/>
      <c r="F28" s="46"/>
      <c r="G28" s="46"/>
      <c r="H28" s="46"/>
      <c r="I28" s="46"/>
      <c r="J28" s="46"/>
      <c r="K28" s="47"/>
    </row>
    <row r="29" spans="1:11" x14ac:dyDescent="0.2">
      <c r="B29" s="45" t="s">
        <v>118</v>
      </c>
      <c r="C29" s="46" t="s">
        <v>129</v>
      </c>
      <c r="D29" s="57"/>
      <c r="E29" s="57"/>
      <c r="F29" s="46"/>
      <c r="G29" s="46"/>
      <c r="H29" s="46"/>
      <c r="I29" s="46"/>
      <c r="J29" s="46"/>
      <c r="K29" s="47"/>
    </row>
    <row r="30" spans="1:11" x14ac:dyDescent="0.2">
      <c r="A30" s="47"/>
      <c r="B30" s="41" t="s">
        <v>130</v>
      </c>
      <c r="C30" s="41" t="s">
        <v>131</v>
      </c>
      <c r="D30" s="57"/>
      <c r="E30" s="57"/>
      <c r="F30" s="46"/>
      <c r="G30" s="46"/>
      <c r="H30" s="46"/>
      <c r="I30" s="46"/>
      <c r="J30" s="46"/>
      <c r="K30" s="47"/>
    </row>
    <row r="31" spans="1:11" x14ac:dyDescent="0.2">
      <c r="B31" s="45" t="s">
        <v>120</v>
      </c>
      <c r="C31" s="46" t="s">
        <v>121</v>
      </c>
      <c r="D31" s="57"/>
      <c r="E31" s="57"/>
      <c r="F31" s="46"/>
      <c r="G31" s="46"/>
      <c r="H31" s="46"/>
      <c r="I31" s="46"/>
      <c r="J31" s="46"/>
      <c r="K31" s="47"/>
    </row>
    <row r="32" spans="1:11" x14ac:dyDescent="0.2">
      <c r="B32" s="58"/>
      <c r="C32" s="57"/>
      <c r="D32" s="57"/>
      <c r="E32" s="57"/>
      <c r="F32" s="46"/>
      <c r="G32" s="46"/>
      <c r="H32" s="46"/>
      <c r="I32" s="46"/>
      <c r="J32" s="46"/>
      <c r="K32" s="47"/>
    </row>
    <row r="33" spans="2:11" x14ac:dyDescent="0.2">
      <c r="B33" s="58" t="s">
        <v>132</v>
      </c>
      <c r="C33" s="57"/>
      <c r="D33" s="57"/>
      <c r="E33" s="57"/>
      <c r="F33" s="46"/>
      <c r="G33" s="46"/>
      <c r="H33" s="46"/>
      <c r="I33" s="46"/>
      <c r="J33" s="46"/>
      <c r="K33" s="47"/>
    </row>
    <row r="34" spans="2:11" x14ac:dyDescent="0.2">
      <c r="B34" s="58"/>
      <c r="C34" s="57" t="s">
        <v>122</v>
      </c>
      <c r="D34" s="57">
        <v>30</v>
      </c>
      <c r="E34" s="57"/>
      <c r="F34" s="46"/>
      <c r="G34" s="46"/>
      <c r="H34" s="46"/>
      <c r="I34" s="46"/>
      <c r="J34" s="46"/>
      <c r="K34" s="47"/>
    </row>
    <row r="35" spans="2:11" x14ac:dyDescent="0.2">
      <c r="B35" s="58"/>
      <c r="C35" s="57" t="s">
        <v>123</v>
      </c>
      <c r="D35" s="59">
        <v>4.8000000000000001E-2</v>
      </c>
      <c r="E35" s="57" t="s">
        <v>124</v>
      </c>
      <c r="F35" s="46"/>
      <c r="G35" s="46"/>
      <c r="H35" s="46"/>
      <c r="I35" s="46"/>
      <c r="J35" s="46"/>
      <c r="K35" s="47"/>
    </row>
    <row r="36" spans="2:11" x14ac:dyDescent="0.2">
      <c r="B36" s="58"/>
      <c r="C36" s="57" t="s">
        <v>133</v>
      </c>
      <c r="D36" s="60">
        <v>150000</v>
      </c>
      <c r="E36" s="57"/>
      <c r="F36" s="46"/>
      <c r="G36" s="46"/>
      <c r="H36" s="46"/>
      <c r="I36" s="46"/>
      <c r="J36" s="46"/>
      <c r="K36" s="47"/>
    </row>
    <row r="37" spans="2:11" x14ac:dyDescent="0.2">
      <c r="B37" s="58"/>
      <c r="C37" s="57" t="s">
        <v>125</v>
      </c>
      <c r="D37" s="61">
        <f>PMT(D35,D34*12,D36)</f>
        <v>-7200.0003367214349</v>
      </c>
      <c r="E37" s="57"/>
      <c r="F37" s="46"/>
      <c r="G37" s="46"/>
      <c r="H37" s="46"/>
      <c r="I37" s="46"/>
      <c r="J37" s="46"/>
      <c r="K37" s="47"/>
    </row>
    <row r="38" spans="2:11" x14ac:dyDescent="0.2">
      <c r="B38" s="58"/>
      <c r="C38" s="57"/>
      <c r="D38" s="57"/>
      <c r="E38" s="57"/>
      <c r="F38" s="46"/>
      <c r="G38" s="46"/>
      <c r="H38" s="46"/>
      <c r="I38" s="46"/>
      <c r="J38" s="46"/>
      <c r="K38" s="47"/>
    </row>
    <row r="39" spans="2:11" x14ac:dyDescent="0.2">
      <c r="B39" s="58" t="s">
        <v>134</v>
      </c>
      <c r="C39" s="57"/>
      <c r="D39" s="57"/>
      <c r="E39" s="57"/>
      <c r="F39" s="46"/>
      <c r="G39" s="46"/>
      <c r="H39" s="46"/>
      <c r="I39" s="46"/>
      <c r="J39" s="46"/>
      <c r="K39" s="47"/>
    </row>
    <row r="40" spans="2:11" x14ac:dyDescent="0.2">
      <c r="B40" s="58"/>
      <c r="C40" s="57"/>
      <c r="D40" s="57"/>
      <c r="E40" s="57"/>
      <c r="F40" s="46"/>
      <c r="G40" s="46"/>
      <c r="H40" s="46"/>
      <c r="I40" s="46"/>
      <c r="J40" s="46"/>
      <c r="K40" s="47"/>
    </row>
    <row r="41" spans="2:11" x14ac:dyDescent="0.2">
      <c r="B41" s="58"/>
      <c r="C41" s="57" t="s">
        <v>122</v>
      </c>
      <c r="D41" s="57">
        <v>2</v>
      </c>
      <c r="E41" s="57"/>
      <c r="F41" s="46"/>
      <c r="G41" s="46"/>
      <c r="H41" s="46"/>
      <c r="I41" s="46"/>
      <c r="J41" s="46"/>
      <c r="K41" s="47"/>
    </row>
    <row r="42" spans="2:11" x14ac:dyDescent="0.2">
      <c r="B42" s="58"/>
      <c r="C42" s="57" t="s">
        <v>123</v>
      </c>
      <c r="D42" s="59">
        <v>0.11799999999999999</v>
      </c>
      <c r="E42" s="57" t="s">
        <v>124</v>
      </c>
      <c r="F42" s="46"/>
      <c r="G42" s="46"/>
      <c r="H42" s="46"/>
      <c r="I42" s="46"/>
      <c r="J42" s="46"/>
      <c r="K42" s="47"/>
    </row>
    <row r="43" spans="2:11" x14ac:dyDescent="0.2">
      <c r="B43" s="58"/>
      <c r="C43" s="57" t="s">
        <v>135</v>
      </c>
      <c r="D43" s="62">
        <v>2000</v>
      </c>
      <c r="E43" s="57"/>
      <c r="F43" s="46"/>
      <c r="G43" s="46"/>
      <c r="H43" s="46"/>
      <c r="I43" s="46"/>
      <c r="J43" s="46"/>
      <c r="K43" s="47"/>
    </row>
    <row r="44" spans="2:11" x14ac:dyDescent="0.2">
      <c r="B44" s="58"/>
      <c r="C44" s="57" t="s">
        <v>125</v>
      </c>
      <c r="D44" s="61"/>
      <c r="E44" s="57"/>
      <c r="F44" s="46"/>
      <c r="G44" s="46"/>
      <c r="H44" s="46"/>
      <c r="I44" s="46"/>
      <c r="J44" s="46"/>
      <c r="K44" s="47"/>
    </row>
    <row r="45" spans="2:11" x14ac:dyDescent="0.2">
      <c r="B45" s="58"/>
      <c r="C45" s="57"/>
      <c r="D45" s="57"/>
      <c r="E45" s="57"/>
      <c r="F45" s="46"/>
      <c r="G45" s="46"/>
      <c r="H45" s="46"/>
      <c r="I45" s="46"/>
      <c r="J45" s="46"/>
      <c r="K45" s="47"/>
    </row>
    <row r="46" spans="2:11" ht="13.5" thickBot="1" x14ac:dyDescent="0.25">
      <c r="B46" s="52"/>
      <c r="C46" s="53"/>
      <c r="D46" s="53"/>
      <c r="E46" s="53"/>
      <c r="F46" s="53"/>
      <c r="G46" s="53"/>
      <c r="H46" s="53"/>
      <c r="I46" s="53"/>
      <c r="J46" s="53"/>
      <c r="K46" s="54"/>
    </row>
    <row r="48" spans="2:11" ht="13.5" thickBot="1" x14ac:dyDescent="0.25"/>
    <row r="49" spans="2:11" x14ac:dyDescent="0.2">
      <c r="B49" s="63" t="s">
        <v>136</v>
      </c>
      <c r="C49" s="64"/>
      <c r="D49" s="64"/>
      <c r="E49" s="64"/>
      <c r="F49" s="64"/>
      <c r="G49" s="64"/>
      <c r="H49" s="64"/>
      <c r="I49" s="64"/>
      <c r="J49" s="43"/>
      <c r="K49" s="44"/>
    </row>
    <row r="50" spans="2:11" x14ac:dyDescent="0.2">
      <c r="B50" s="65"/>
      <c r="C50" s="57"/>
      <c r="D50" s="57"/>
      <c r="E50" s="57"/>
      <c r="F50" s="57"/>
      <c r="G50" s="57"/>
      <c r="H50" s="57"/>
      <c r="I50" s="57"/>
      <c r="J50" s="46"/>
      <c r="K50" s="47"/>
    </row>
    <row r="51" spans="2:11" x14ac:dyDescent="0.2">
      <c r="B51" s="58"/>
      <c r="C51" s="57"/>
      <c r="D51" s="57"/>
      <c r="E51" s="57"/>
      <c r="F51" s="57"/>
      <c r="G51" s="57"/>
      <c r="H51" s="57"/>
      <c r="I51" s="57"/>
      <c r="J51" s="46"/>
      <c r="K51" s="47"/>
    </row>
    <row r="52" spans="2:11" x14ac:dyDescent="0.2">
      <c r="B52" s="58"/>
      <c r="C52" s="57"/>
      <c r="D52" s="57"/>
      <c r="E52" s="57"/>
      <c r="F52" s="57"/>
      <c r="G52" s="57"/>
      <c r="H52" s="57"/>
      <c r="I52" s="57"/>
      <c r="J52" s="46"/>
      <c r="K52" s="47"/>
    </row>
    <row r="53" spans="2:11" x14ac:dyDescent="0.2">
      <c r="B53" s="58"/>
      <c r="C53" s="57"/>
      <c r="D53" s="57"/>
      <c r="E53" s="57"/>
      <c r="F53" s="57"/>
      <c r="G53" s="57"/>
      <c r="H53" s="57"/>
      <c r="I53" s="57"/>
      <c r="J53" s="46"/>
      <c r="K53" s="47"/>
    </row>
    <row r="54" spans="2:11" x14ac:dyDescent="0.2">
      <c r="B54" s="58"/>
      <c r="C54" s="57"/>
      <c r="D54" s="57"/>
      <c r="E54" s="57"/>
      <c r="F54" s="57"/>
      <c r="G54" s="57"/>
      <c r="H54" s="57"/>
      <c r="I54" s="57"/>
      <c r="J54" s="46"/>
      <c r="K54" s="47"/>
    </row>
    <row r="55" spans="2:11" x14ac:dyDescent="0.2">
      <c r="B55" s="66"/>
      <c r="C55" s="67"/>
      <c r="D55" s="67"/>
      <c r="E55" s="57"/>
      <c r="F55" s="57"/>
      <c r="G55" s="57"/>
      <c r="H55" s="57"/>
      <c r="I55" s="57"/>
      <c r="J55" s="46"/>
      <c r="K55" s="47"/>
    </row>
    <row r="56" spans="2:11" x14ac:dyDescent="0.2">
      <c r="B56" s="68"/>
      <c r="C56" s="69" t="s">
        <v>137</v>
      </c>
      <c r="D56" s="70">
        <v>0.06</v>
      </c>
      <c r="E56" s="57" t="s">
        <v>124</v>
      </c>
      <c r="F56" s="57"/>
      <c r="G56" s="57"/>
      <c r="H56" s="57"/>
      <c r="I56" s="57"/>
      <c r="J56" s="46"/>
      <c r="K56" s="47"/>
    </row>
    <row r="57" spans="2:11" ht="15" x14ac:dyDescent="0.25">
      <c r="B57" s="68"/>
      <c r="C57" s="71" t="s">
        <v>138</v>
      </c>
      <c r="D57" s="72">
        <v>-1200</v>
      </c>
      <c r="E57" s="57"/>
      <c r="F57" s="57"/>
      <c r="G57" s="57"/>
      <c r="H57" s="57"/>
      <c r="I57" s="57"/>
      <c r="J57" s="46"/>
      <c r="K57" s="47"/>
    </row>
    <row r="58" spans="2:11" ht="15" x14ac:dyDescent="0.25">
      <c r="B58" s="68"/>
      <c r="C58" s="71" t="s">
        <v>139</v>
      </c>
      <c r="D58" s="72">
        <v>9000</v>
      </c>
      <c r="E58" s="57"/>
      <c r="F58" s="57"/>
      <c r="G58" s="57"/>
      <c r="H58" s="57"/>
      <c r="I58" s="57"/>
      <c r="J58" s="46"/>
      <c r="K58" s="47"/>
    </row>
    <row r="59" spans="2:11" ht="15" x14ac:dyDescent="0.25">
      <c r="B59" s="68"/>
      <c r="C59" s="71" t="s">
        <v>140</v>
      </c>
      <c r="D59" s="72">
        <v>-5000</v>
      </c>
      <c r="E59" s="57"/>
      <c r="F59" s="57"/>
      <c r="G59" s="57"/>
      <c r="H59" s="57"/>
      <c r="I59" s="57"/>
      <c r="J59" s="46"/>
      <c r="K59" s="47"/>
    </row>
    <row r="60" spans="2:11" ht="15" x14ac:dyDescent="0.25">
      <c r="B60" s="68"/>
      <c r="C60" s="71" t="s">
        <v>141</v>
      </c>
      <c r="D60" s="73">
        <f>NPER(D56/4,D57,D58,D59,1)</f>
        <v>3.6216549269754506</v>
      </c>
      <c r="E60" s="57"/>
      <c r="F60" s="57"/>
      <c r="G60" s="57"/>
      <c r="H60" s="57"/>
      <c r="I60" s="57"/>
      <c r="J60" s="46"/>
      <c r="K60" s="47"/>
    </row>
    <row r="61" spans="2:11" x14ac:dyDescent="0.2">
      <c r="B61" s="58"/>
      <c r="C61" s="57"/>
      <c r="D61" s="57"/>
      <c r="E61" s="57"/>
      <c r="F61" s="57"/>
      <c r="G61" s="57"/>
      <c r="H61" s="57"/>
      <c r="I61" s="57"/>
      <c r="J61" s="46"/>
      <c r="K61" s="47"/>
    </row>
    <row r="62" spans="2:11" x14ac:dyDescent="0.2">
      <c r="B62" s="58"/>
      <c r="C62" s="57"/>
      <c r="D62" s="57"/>
      <c r="E62" s="57"/>
      <c r="F62" s="57"/>
      <c r="G62" s="57"/>
      <c r="H62" s="57"/>
      <c r="I62" s="57"/>
      <c r="J62" s="46"/>
      <c r="K62" s="47"/>
    </row>
    <row r="63" spans="2:11" x14ac:dyDescent="0.2">
      <c r="B63" s="58"/>
      <c r="C63" s="57"/>
      <c r="D63" s="57"/>
      <c r="E63" s="57"/>
      <c r="F63" s="57"/>
      <c r="G63" s="57"/>
      <c r="H63" s="57"/>
      <c r="I63" s="57"/>
      <c r="J63" s="46"/>
      <c r="K63" s="47"/>
    </row>
    <row r="64" spans="2:11" x14ac:dyDescent="0.2">
      <c r="B64" s="58"/>
      <c r="C64" s="57"/>
      <c r="D64" s="57"/>
      <c r="E64" s="57"/>
      <c r="F64" s="57"/>
      <c r="G64" s="57"/>
      <c r="H64" s="57"/>
      <c r="I64" s="57"/>
      <c r="J64" s="46"/>
      <c r="K64" s="47"/>
    </row>
    <row r="65" spans="2:11" x14ac:dyDescent="0.2">
      <c r="B65" s="58"/>
      <c r="C65" s="57"/>
      <c r="D65" s="57"/>
      <c r="E65" s="57"/>
      <c r="F65" s="57"/>
      <c r="G65" s="57"/>
      <c r="H65" s="57"/>
      <c r="I65" s="57"/>
      <c r="J65" s="46"/>
      <c r="K65" s="47"/>
    </row>
    <row r="66" spans="2:11" x14ac:dyDescent="0.2">
      <c r="B66" s="58"/>
      <c r="C66" s="57"/>
      <c r="D66" s="57"/>
      <c r="E66" s="57"/>
      <c r="F66" s="57"/>
      <c r="G66" s="57"/>
      <c r="H66" s="57"/>
      <c r="I66" s="57"/>
      <c r="J66" s="46"/>
      <c r="K66" s="47"/>
    </row>
    <row r="67" spans="2:11" x14ac:dyDescent="0.2">
      <c r="B67" s="58"/>
      <c r="C67" s="57"/>
      <c r="D67" s="57"/>
      <c r="E67" s="57"/>
      <c r="F67" s="57"/>
      <c r="G67" s="57"/>
      <c r="H67" s="57"/>
      <c r="I67" s="57"/>
      <c r="J67" s="46"/>
      <c r="K67" s="47"/>
    </row>
    <row r="68" spans="2:11" x14ac:dyDescent="0.2">
      <c r="B68" s="58"/>
      <c r="C68" s="57"/>
      <c r="D68" s="57"/>
      <c r="E68" s="57"/>
      <c r="F68" s="57"/>
      <c r="G68" s="57"/>
      <c r="H68" s="57"/>
      <c r="I68" s="57"/>
      <c r="J68" s="46"/>
      <c r="K68" s="47"/>
    </row>
    <row r="69" spans="2:11" x14ac:dyDescent="0.2">
      <c r="B69" s="58"/>
      <c r="C69" s="57"/>
      <c r="D69" s="57"/>
      <c r="E69" s="57"/>
      <c r="F69" s="57"/>
      <c r="G69" s="57"/>
      <c r="H69" s="57"/>
      <c r="I69" s="57"/>
      <c r="J69" s="46"/>
      <c r="K69" s="47"/>
    </row>
    <row r="70" spans="2:11" x14ac:dyDescent="0.2">
      <c r="B70" s="45"/>
      <c r="C70" s="46"/>
      <c r="D70" s="46"/>
      <c r="E70" s="46"/>
      <c r="F70" s="46"/>
      <c r="G70" s="46"/>
      <c r="H70" s="46"/>
      <c r="I70" s="46"/>
      <c r="J70" s="46"/>
      <c r="K70" s="47"/>
    </row>
    <row r="71" spans="2:11" ht="15" thickBot="1" x14ac:dyDescent="0.25">
      <c r="B71" s="74"/>
      <c r="C71" s="75"/>
      <c r="D71" s="53"/>
      <c r="E71" s="53"/>
      <c r="F71" s="53"/>
      <c r="G71" s="53"/>
      <c r="H71" s="53"/>
      <c r="I71" s="53"/>
      <c r="J71" s="53"/>
      <c r="K71" s="54"/>
    </row>
    <row r="72" spans="2:11" s="26" customFormat="1" x14ac:dyDescent="0.2"/>
    <row r="73" spans="2:11" s="26" customFormat="1" x14ac:dyDescent="0.2"/>
    <row r="74" spans="2:11" s="26" customFormat="1" x14ac:dyDescent="0.2"/>
    <row r="75" spans="2:11" s="26" customFormat="1" x14ac:dyDescent="0.2"/>
    <row r="76" spans="2:11" s="26" customFormat="1" x14ac:dyDescent="0.2"/>
    <row r="77" spans="2:11" s="26" customFormat="1" x14ac:dyDescent="0.2"/>
    <row r="78" spans="2:11" s="26" customFormat="1" x14ac:dyDescent="0.2"/>
    <row r="79" spans="2:11" s="26" customFormat="1" x14ac:dyDescent="0.2"/>
    <row r="80" spans="2:11" s="26" customFormat="1" x14ac:dyDescent="0.2"/>
    <row r="81" s="26" customFormat="1" x14ac:dyDescent="0.2"/>
    <row r="82" s="26" customFormat="1" x14ac:dyDescent="0.2"/>
    <row r="83" s="26" customFormat="1" x14ac:dyDescent="0.2"/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Úloha 1 Textové funkcie</vt:lpstr>
      <vt:lpstr>Úloha 2 Vyhľadávacie,databázové</vt:lpstr>
      <vt:lpstr>Úloha 3 VLOOKUP</vt:lpstr>
      <vt:lpstr>Úloha 4 Finančné funkcie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Polakovič Peter</cp:lastModifiedBy>
  <dcterms:created xsi:type="dcterms:W3CDTF">2015-03-23T18:52:47Z</dcterms:created>
  <dcterms:modified xsi:type="dcterms:W3CDTF">2016-08-22T07:31:21Z</dcterms:modified>
</cp:coreProperties>
</file>