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80" windowWidth="12120" windowHeight="8475" firstSheet="22" activeTab="32"/>
  </bookViews>
  <sheets>
    <sheet name="1" sheetId="31" r:id="rId1"/>
    <sheet name="2" sheetId="36" r:id="rId2"/>
    <sheet name="3" sheetId="37" r:id="rId3"/>
    <sheet name="4" sheetId="38" r:id="rId4"/>
    <sheet name="5" sheetId="39" r:id="rId5"/>
    <sheet name="6" sheetId="40" r:id="rId6"/>
    <sheet name="7" sheetId="41" r:id="rId7"/>
    <sheet name="8" sheetId="42" r:id="rId8"/>
    <sheet name="9" sheetId="43" r:id="rId9"/>
    <sheet name="10" sheetId="44" r:id="rId10"/>
    <sheet name="11" sheetId="45" r:id="rId11"/>
    <sheet name="12" sheetId="46" r:id="rId12"/>
    <sheet name="13" sheetId="47" r:id="rId13"/>
    <sheet name="14" sheetId="48" r:id="rId14"/>
    <sheet name="15" sheetId="49" r:id="rId15"/>
    <sheet name="16" sheetId="50" r:id="rId16"/>
    <sheet name="17" sheetId="51" r:id="rId17"/>
    <sheet name="18" sheetId="52" r:id="rId18"/>
    <sheet name="19" sheetId="53" r:id="rId19"/>
    <sheet name="20" sheetId="54" r:id="rId20"/>
    <sheet name="21" sheetId="55" r:id="rId21"/>
    <sheet name="22" sheetId="56" r:id="rId22"/>
    <sheet name="23" sheetId="57" r:id="rId23"/>
    <sheet name="24" sheetId="58" r:id="rId24"/>
    <sheet name="25" sheetId="59" r:id="rId25"/>
    <sheet name="26" sheetId="60" r:id="rId26"/>
    <sheet name="27" sheetId="61" r:id="rId27"/>
    <sheet name="28" sheetId="62" r:id="rId28"/>
    <sheet name="29" sheetId="63" r:id="rId29"/>
    <sheet name="30" sheetId="64" r:id="rId30"/>
    <sheet name="31" sheetId="65" r:id="rId31"/>
    <sheet name="celkem míchačů" sheetId="66" r:id="rId32"/>
    <sheet name="míchače" sheetId="70" r:id="rId33"/>
    <sheet name="ostřiva+litý" sheetId="68" r:id="rId34"/>
    <sheet name="nadvýkony" sheetId="67" r:id="rId35"/>
  </sheets>
  <calcPr calcId="125725"/>
</workbook>
</file>

<file path=xl/calcChain.xml><?xml version="1.0" encoding="utf-8"?>
<calcChain xmlns="http://schemas.openxmlformats.org/spreadsheetml/2006/main">
  <c r="I32" i="70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3"/>
  <c r="H2"/>
  <c r="I2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F2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K2"/>
  <c r="J2"/>
  <c r="J33" s="1"/>
  <c r="I33"/>
  <c r="E2"/>
  <c r="D2"/>
  <c r="C2"/>
  <c r="B2"/>
  <c r="K33"/>
  <c r="F11" i="36"/>
  <c r="G11" s="1"/>
  <c r="F11" i="37"/>
  <c r="G11" s="1"/>
  <c r="F11" i="38"/>
  <c r="G11" s="1"/>
  <c r="F11" i="39"/>
  <c r="G11" s="1"/>
  <c r="F11" i="40"/>
  <c r="G11" s="1"/>
  <c r="F11" i="41"/>
  <c r="G11" s="1"/>
  <c r="F11" i="42"/>
  <c r="G11" s="1"/>
  <c r="F11" i="43"/>
  <c r="G11" s="1"/>
  <c r="F11" i="44"/>
  <c r="G11" s="1"/>
  <c r="F11" i="45"/>
  <c r="G11" s="1"/>
  <c r="F11" i="46"/>
  <c r="G11" s="1"/>
  <c r="F11" i="47"/>
  <c r="G11" s="1"/>
  <c r="F11" i="48"/>
  <c r="G11" s="1"/>
  <c r="F11" i="49"/>
  <c r="G11" s="1"/>
  <c r="F11" i="50"/>
  <c r="G11" s="1"/>
  <c r="F11" i="51"/>
  <c r="G11" s="1"/>
  <c r="F11" i="52"/>
  <c r="G11" s="1"/>
  <c r="F11" i="53"/>
  <c r="G11" s="1"/>
  <c r="F11" i="54"/>
  <c r="G11" s="1"/>
  <c r="F11" i="55"/>
  <c r="G11" s="1"/>
  <c r="F11" i="56"/>
  <c r="G11" s="1"/>
  <c r="F11" i="57"/>
  <c r="G11" s="1"/>
  <c r="F11" i="58"/>
  <c r="G11" s="1"/>
  <c r="F11" i="59"/>
  <c r="G11" s="1"/>
  <c r="F11" i="60"/>
  <c r="G11" s="1"/>
  <c r="F11" i="61"/>
  <c r="G11" s="1"/>
  <c r="F11" i="62"/>
  <c r="G11" s="1"/>
  <c r="F11" i="63"/>
  <c r="G11" s="1"/>
  <c r="F11" i="64"/>
  <c r="G11" s="1"/>
  <c r="F11" i="65"/>
  <c r="G11" s="1"/>
  <c r="F11" i="31"/>
  <c r="C11" i="66" s="1"/>
  <c r="D11" s="1"/>
  <c r="F33" i="68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4"/>
  <c r="E4" s="1"/>
  <c r="D3"/>
  <c r="D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B4"/>
  <c r="C4" s="1"/>
  <c r="B3"/>
  <c r="C3" s="1"/>
  <c r="F28" i="36"/>
  <c r="F28" i="37"/>
  <c r="F28" i="38"/>
  <c r="F28" i="39"/>
  <c r="F28" i="40"/>
  <c r="F28" i="41"/>
  <c r="F28" i="42"/>
  <c r="F28" i="43"/>
  <c r="F28" i="44"/>
  <c r="F28" i="45"/>
  <c r="F28" i="46"/>
  <c r="F28" i="47"/>
  <c r="F28" i="48"/>
  <c r="F28" i="49"/>
  <c r="F28" i="50"/>
  <c r="F28" i="51"/>
  <c r="F28" i="52"/>
  <c r="F28" i="53"/>
  <c r="F28" i="54"/>
  <c r="F28" i="55"/>
  <c r="F28" i="56"/>
  <c r="F28" i="57"/>
  <c r="F28" i="58"/>
  <c r="F28" i="59"/>
  <c r="F28" i="60"/>
  <c r="F28" i="61"/>
  <c r="F28" i="62"/>
  <c r="F28" i="63"/>
  <c r="F28" i="64"/>
  <c r="F28" i="65"/>
  <c r="F28" i="31"/>
  <c r="F27" i="36"/>
  <c r="F27" i="37"/>
  <c r="F27" i="38"/>
  <c r="F27" i="39"/>
  <c r="F27" i="40"/>
  <c r="F27" i="41"/>
  <c r="F27" i="42"/>
  <c r="F27" i="43"/>
  <c r="F27" i="44"/>
  <c r="F27" i="45"/>
  <c r="F27" i="46"/>
  <c r="F27" i="47"/>
  <c r="F27" i="48"/>
  <c r="F27" i="49"/>
  <c r="F27" i="50"/>
  <c r="F27" i="51"/>
  <c r="F27" i="52"/>
  <c r="F27" i="53"/>
  <c r="F27" i="54"/>
  <c r="F27" i="55"/>
  <c r="F27" i="56"/>
  <c r="F27" i="57"/>
  <c r="F27" i="58"/>
  <c r="F27" i="59"/>
  <c r="F27" i="60"/>
  <c r="F27" i="61"/>
  <c r="F27" i="62"/>
  <c r="F27" i="63"/>
  <c r="F27" i="64"/>
  <c r="F27" i="65"/>
  <c r="F27" i="31"/>
  <c r="F26" i="36"/>
  <c r="F26" i="37"/>
  <c r="F26" i="38"/>
  <c r="F26" i="39"/>
  <c r="F26" i="40"/>
  <c r="F26" i="41"/>
  <c r="F26" i="42"/>
  <c r="F26" i="43"/>
  <c r="F26" i="44"/>
  <c r="F26" i="45"/>
  <c r="F26" i="46"/>
  <c r="F26" i="47"/>
  <c r="F26" i="48"/>
  <c r="F26" i="49"/>
  <c r="F26" i="50"/>
  <c r="F26" i="51"/>
  <c r="F26" i="52"/>
  <c r="F26" i="53"/>
  <c r="F26" i="54"/>
  <c r="F26" i="55"/>
  <c r="F26" i="56"/>
  <c r="F26" i="57"/>
  <c r="F26" i="58"/>
  <c r="F26" i="59"/>
  <c r="F26" i="60"/>
  <c r="F26" i="61"/>
  <c r="F26" i="62"/>
  <c r="F26" i="63"/>
  <c r="F26" i="64"/>
  <c r="F26" i="65"/>
  <c r="F26" i="31"/>
  <c r="C33" i="70" l="1"/>
  <c r="G33"/>
  <c r="F33"/>
  <c r="D33"/>
  <c r="B33"/>
  <c r="E33"/>
  <c r="G11" i="31"/>
  <c r="E3" i="68"/>
  <c r="E34" s="1"/>
  <c r="C34"/>
  <c r="G34"/>
  <c r="F34"/>
  <c r="B34"/>
  <c r="D32" i="67" l="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F20" i="65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64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63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62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61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60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9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8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7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6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55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54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3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0" i="52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1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50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49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48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47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46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45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44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43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42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41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F29" i="40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39"/>
  <c r="F20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9" i="38"/>
  <c r="F20"/>
  <c r="F19"/>
  <c r="F13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0" i="37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20" i="36"/>
  <c r="F19"/>
  <c r="F13"/>
  <c r="G13" s="1"/>
  <c r="F12"/>
  <c r="G12" s="1"/>
  <c r="F10"/>
  <c r="G10" s="1"/>
  <c r="F9"/>
  <c r="G9" s="1"/>
  <c r="F8"/>
  <c r="G8" s="1"/>
  <c r="F7"/>
  <c r="G7" s="1"/>
  <c r="F6"/>
  <c r="G6" s="1"/>
  <c r="F5"/>
  <c r="G5" s="1"/>
  <c r="F4"/>
  <c r="G4" s="1"/>
  <c r="F6" i="31"/>
  <c r="G6" s="1"/>
  <c r="F7"/>
  <c r="G7" s="1"/>
  <c r="F8"/>
  <c r="G8" s="1"/>
  <c r="F9"/>
  <c r="G9" s="1"/>
  <c r="F13"/>
  <c r="G13" s="1"/>
  <c r="F12"/>
  <c r="G12" s="1"/>
  <c r="F10"/>
  <c r="G10" s="1"/>
  <c r="F5"/>
  <c r="G5" s="1"/>
  <c r="F4"/>
  <c r="G4" s="1"/>
  <c r="C28" i="66"/>
  <c r="F20" i="31"/>
  <c r="C20" i="66" s="1"/>
  <c r="F19" i="31"/>
  <c r="F21" i="37" l="1"/>
  <c r="F21" i="53"/>
  <c r="F21" i="54"/>
  <c r="F21" i="55"/>
  <c r="F21" i="56"/>
  <c r="F21" i="57"/>
  <c r="F21" i="58"/>
  <c r="F21" i="59"/>
  <c r="F21" i="60"/>
  <c r="F21" i="61"/>
  <c r="F21" i="62"/>
  <c r="F21" i="63"/>
  <c r="F21" i="64"/>
  <c r="F21" i="36"/>
  <c r="F21" i="38"/>
  <c r="F21" i="39"/>
  <c r="F21" i="40"/>
  <c r="F21" i="41"/>
  <c r="F21" i="42"/>
  <c r="F21" i="44"/>
  <c r="F21" i="45"/>
  <c r="F21" i="46"/>
  <c r="F21" i="47"/>
  <c r="F21" i="48"/>
  <c r="F21" i="49"/>
  <c r="F21" i="50"/>
  <c r="F21" i="51"/>
  <c r="F21" i="52"/>
  <c r="G14" i="31"/>
  <c r="F21" i="43"/>
  <c r="C13" i="66"/>
  <c r="D13" s="1"/>
  <c r="G13" i="38"/>
  <c r="F14" i="41"/>
  <c r="G4"/>
  <c r="G14" s="1"/>
  <c r="F14" i="42"/>
  <c r="G4"/>
  <c r="G14" s="1"/>
  <c r="F14" i="48"/>
  <c r="G4"/>
  <c r="G14" s="1"/>
  <c r="F14" i="49"/>
  <c r="G4"/>
  <c r="G14" s="1"/>
  <c r="F14" i="55"/>
  <c r="G4"/>
  <c r="G14" s="1"/>
  <c r="F14" i="56"/>
  <c r="G4"/>
  <c r="G14" s="1"/>
  <c r="F14" i="62"/>
  <c r="G4"/>
  <c r="G14" s="1"/>
  <c r="F14" i="63"/>
  <c r="G4"/>
  <c r="G14" s="1"/>
  <c r="F14" i="65"/>
  <c r="G4"/>
  <c r="G14" s="1"/>
  <c r="F21" i="31"/>
  <c r="G14" i="36"/>
  <c r="F29"/>
  <c r="G14" i="37"/>
  <c r="C27" i="66"/>
  <c r="G14" i="38"/>
  <c r="G14" i="39"/>
  <c r="G14" i="40"/>
  <c r="G14" i="43"/>
  <c r="G14" i="44"/>
  <c r="G14" i="45"/>
  <c r="G14" i="46"/>
  <c r="G14" i="47"/>
  <c r="G14" i="50"/>
  <c r="G14" i="51"/>
  <c r="G14" i="52"/>
  <c r="G14" i="53"/>
  <c r="G14" i="54"/>
  <c r="G14" i="57"/>
  <c r="G14" i="58"/>
  <c r="G14" i="59"/>
  <c r="G14" i="60"/>
  <c r="G14" i="61"/>
  <c r="G14" i="64"/>
  <c r="C19" i="66"/>
  <c r="C21" s="1"/>
  <c r="F21" i="65"/>
  <c r="F29"/>
  <c r="F14" i="60"/>
  <c r="F14" i="59"/>
  <c r="F14" i="58"/>
  <c r="F14" i="57"/>
  <c r="N4" s="1"/>
  <c r="F14" i="54"/>
  <c r="F14" i="53"/>
  <c r="F29" i="52"/>
  <c r="F14"/>
  <c r="E4" i="67"/>
  <c r="L4" s="1"/>
  <c r="F14" i="51"/>
  <c r="F14" i="50"/>
  <c r="F14" i="47"/>
  <c r="F14" i="46"/>
  <c r="F14" i="45"/>
  <c r="F14" i="44"/>
  <c r="F14" i="43"/>
  <c r="F14" i="40"/>
  <c r="F14" i="39"/>
  <c r="C26" i="66"/>
  <c r="F14" i="38"/>
  <c r="F29" i="37"/>
  <c r="C9" i="66"/>
  <c r="D9" s="1"/>
  <c r="C12"/>
  <c r="D12" s="1"/>
  <c r="C10"/>
  <c r="D10" s="1"/>
  <c r="C8"/>
  <c r="D8" s="1"/>
  <c r="C4"/>
  <c r="D4" s="1"/>
  <c r="F14" i="37"/>
  <c r="P4" s="1"/>
  <c r="O4" s="1"/>
  <c r="F4" i="67" s="1"/>
  <c r="K4" s="1"/>
  <c r="E3"/>
  <c r="L3" s="1"/>
  <c r="E2"/>
  <c r="L2" s="1"/>
  <c r="E6"/>
  <c r="L6" s="1"/>
  <c r="E8"/>
  <c r="E10"/>
  <c r="L10" s="1"/>
  <c r="E12"/>
  <c r="L12" s="1"/>
  <c r="E14"/>
  <c r="M14" s="1"/>
  <c r="E16"/>
  <c r="K16" s="1"/>
  <c r="E18"/>
  <c r="M18" s="1"/>
  <c r="E20"/>
  <c r="M20" s="1"/>
  <c r="E22"/>
  <c r="J22" s="1"/>
  <c r="E24"/>
  <c r="M24" s="1"/>
  <c r="E26"/>
  <c r="M26" s="1"/>
  <c r="E28"/>
  <c r="M28" s="1"/>
  <c r="E30"/>
  <c r="J30" s="1"/>
  <c r="E32"/>
  <c r="K32" s="1"/>
  <c r="E7"/>
  <c r="I7" s="1"/>
  <c r="E9"/>
  <c r="E11"/>
  <c r="L11" s="1"/>
  <c r="E13"/>
  <c r="K13" s="1"/>
  <c r="E15"/>
  <c r="I15" s="1"/>
  <c r="E17"/>
  <c r="N17" s="1"/>
  <c r="E19"/>
  <c r="K19" s="1"/>
  <c r="E21"/>
  <c r="M21" s="1"/>
  <c r="E23"/>
  <c r="K23" s="1"/>
  <c r="E25"/>
  <c r="M25" s="1"/>
  <c r="E27"/>
  <c r="M27" s="1"/>
  <c r="E29"/>
  <c r="J29" s="1"/>
  <c r="E31"/>
  <c r="K31" s="1"/>
  <c r="C7" i="66"/>
  <c r="D7" s="1"/>
  <c r="E5" i="67"/>
  <c r="N5" s="1"/>
  <c r="F14" i="36"/>
  <c r="P4" s="1"/>
  <c r="O4" s="1"/>
  <c r="F3" i="67" s="1"/>
  <c r="J3" s="1"/>
  <c r="C6" i="66"/>
  <c r="D6" s="1"/>
  <c r="C5"/>
  <c r="D5" s="1"/>
  <c r="F14" i="64"/>
  <c r="F14" i="61"/>
  <c r="P4" s="1"/>
  <c r="O4" s="1"/>
  <c r="F28" i="67" s="1"/>
  <c r="P4" i="65"/>
  <c r="O4" s="1"/>
  <c r="F32" i="67" s="1"/>
  <c r="N4" i="65"/>
  <c r="P4" i="64"/>
  <c r="O4" s="1"/>
  <c r="F31" i="67" s="1"/>
  <c r="N4" i="64"/>
  <c r="P4" i="63"/>
  <c r="O4" s="1"/>
  <c r="F30" i="67" s="1"/>
  <c r="N4" i="63"/>
  <c r="P4" i="62"/>
  <c r="O4" s="1"/>
  <c r="F29" i="67" s="1"/>
  <c r="N4" i="62"/>
  <c r="P4" i="60"/>
  <c r="O4" s="1"/>
  <c r="F27" i="67" s="1"/>
  <c r="N4" i="60"/>
  <c r="P4" i="59"/>
  <c r="O4" s="1"/>
  <c r="F26" i="67" s="1"/>
  <c r="N4" i="59"/>
  <c r="P4" i="58"/>
  <c r="O4" s="1"/>
  <c r="F25" i="67" s="1"/>
  <c r="N4" i="58"/>
  <c r="P4" i="57"/>
  <c r="O4" s="1"/>
  <c r="F24" i="67" s="1"/>
  <c r="P4" i="56"/>
  <c r="O4" s="1"/>
  <c r="F23" i="67" s="1"/>
  <c r="N4" i="56"/>
  <c r="P4" i="55"/>
  <c r="O4" s="1"/>
  <c r="F22" i="67" s="1"/>
  <c r="N4" i="55"/>
  <c r="P4" i="54"/>
  <c r="O4" s="1"/>
  <c r="F21" i="67" s="1"/>
  <c r="N4" i="54"/>
  <c r="P4" i="53"/>
  <c r="O4" s="1"/>
  <c r="F20" i="67" s="1"/>
  <c r="N4" i="53"/>
  <c r="P4" i="52"/>
  <c r="O4" s="1"/>
  <c r="F19" i="67" s="1"/>
  <c r="N4" i="52"/>
  <c r="P4" i="51"/>
  <c r="O4" s="1"/>
  <c r="F18" i="67" s="1"/>
  <c r="N4" i="51"/>
  <c r="P4" i="50"/>
  <c r="O4" s="1"/>
  <c r="F17" i="67" s="1"/>
  <c r="N4" i="50"/>
  <c r="P4" i="49"/>
  <c r="O4" s="1"/>
  <c r="F16" i="67" s="1"/>
  <c r="N4" i="49"/>
  <c r="P4" i="48"/>
  <c r="O4" s="1"/>
  <c r="F15" i="67" s="1"/>
  <c r="N4" i="48"/>
  <c r="P4" i="47"/>
  <c r="O4" s="1"/>
  <c r="F14" i="67" s="1"/>
  <c r="N4" i="47"/>
  <c r="P4" i="46"/>
  <c r="O4" s="1"/>
  <c r="F13" i="67" s="1"/>
  <c r="N4" i="46"/>
  <c r="P4" i="45"/>
  <c r="O4" s="1"/>
  <c r="F12" i="67" s="1"/>
  <c r="N4" i="45"/>
  <c r="P4" i="44"/>
  <c r="O4" s="1"/>
  <c r="F11" i="67" s="1"/>
  <c r="N4" i="44"/>
  <c r="P4" i="43"/>
  <c r="O4" s="1"/>
  <c r="F10" i="67" s="1"/>
  <c r="N4" i="43"/>
  <c r="P4" i="42"/>
  <c r="O4" s="1"/>
  <c r="F9" i="67" s="1"/>
  <c r="N4" i="42"/>
  <c r="P4" i="41"/>
  <c r="O4" s="1"/>
  <c r="F8" i="67" s="1"/>
  <c r="N4" i="41"/>
  <c r="P4" i="40"/>
  <c r="O4" s="1"/>
  <c r="F7" i="67" s="1"/>
  <c r="N4" i="40"/>
  <c r="P4" i="39"/>
  <c r="O4" s="1"/>
  <c r="F6" i="67" s="1"/>
  <c r="N4" i="39"/>
  <c r="P4" i="38"/>
  <c r="O4" s="1"/>
  <c r="F5" i="67" s="1"/>
  <c r="J5" s="1"/>
  <c r="N4" i="38"/>
  <c r="N4" i="37"/>
  <c r="N4" i="36"/>
  <c r="F29" i="31"/>
  <c r="F14"/>
  <c r="P4" s="1"/>
  <c r="O4" s="1"/>
  <c r="F2" i="67" s="1"/>
  <c r="M29" l="1"/>
  <c r="M17"/>
  <c r="M13"/>
  <c r="M7"/>
  <c r="M30"/>
  <c r="M22"/>
  <c r="M10"/>
  <c r="M2"/>
  <c r="M31"/>
  <c r="M23"/>
  <c r="M19"/>
  <c r="M15"/>
  <c r="M11"/>
  <c r="M5"/>
  <c r="M32"/>
  <c r="M16"/>
  <c r="M12"/>
  <c r="M6"/>
  <c r="K9"/>
  <c r="M9"/>
  <c r="K8"/>
  <c r="M8"/>
  <c r="M4"/>
  <c r="M3"/>
  <c r="D14" i="66"/>
  <c r="C29"/>
  <c r="L5" i="67"/>
  <c r="L22"/>
  <c r="N23"/>
  <c r="N32"/>
  <c r="N30"/>
  <c r="N18"/>
  <c r="N16"/>
  <c r="N14"/>
  <c r="N12"/>
  <c r="N10"/>
  <c r="N8"/>
  <c r="N6"/>
  <c r="N4"/>
  <c r="L30"/>
  <c r="N19"/>
  <c r="N31"/>
  <c r="N29"/>
  <c r="N15"/>
  <c r="N13"/>
  <c r="N11"/>
  <c r="N9"/>
  <c r="N7"/>
  <c r="N3"/>
  <c r="N22"/>
  <c r="N2"/>
  <c r="N4" i="61"/>
  <c r="K28" i="67"/>
  <c r="N28"/>
  <c r="K27"/>
  <c r="N27"/>
  <c r="J26"/>
  <c r="N26"/>
  <c r="J25"/>
  <c r="N25"/>
  <c r="K24"/>
  <c r="N24"/>
  <c r="J21"/>
  <c r="N21"/>
  <c r="K20"/>
  <c r="N20"/>
  <c r="L15"/>
  <c r="L26"/>
  <c r="L25"/>
  <c r="L21"/>
  <c r="J2"/>
  <c r="L31"/>
  <c r="L27"/>
  <c r="L23"/>
  <c r="L19"/>
  <c r="L7"/>
  <c r="L8"/>
  <c r="L32"/>
  <c r="L28"/>
  <c r="L24"/>
  <c r="L20"/>
  <c r="L29"/>
  <c r="L9"/>
  <c r="L16"/>
  <c r="J18"/>
  <c r="L18"/>
  <c r="J17"/>
  <c r="L17"/>
  <c r="J14"/>
  <c r="L14"/>
  <c r="L13"/>
  <c r="K12"/>
  <c r="I11"/>
  <c r="J10"/>
  <c r="J6"/>
  <c r="J4"/>
  <c r="K3"/>
  <c r="C14" i="66"/>
  <c r="J31" i="67"/>
  <c r="I29"/>
  <c r="K29"/>
  <c r="J27"/>
  <c r="I25"/>
  <c r="K25"/>
  <c r="J23"/>
  <c r="I21"/>
  <c r="K21"/>
  <c r="J19"/>
  <c r="I17"/>
  <c r="K17"/>
  <c r="K15"/>
  <c r="J13"/>
  <c r="I13"/>
  <c r="K11"/>
  <c r="J9"/>
  <c r="I9"/>
  <c r="K7"/>
  <c r="I3"/>
  <c r="J32"/>
  <c r="I30"/>
  <c r="K30"/>
  <c r="J28"/>
  <c r="I26"/>
  <c r="K26"/>
  <c r="J24"/>
  <c r="I22"/>
  <c r="K22"/>
  <c r="J20"/>
  <c r="I18"/>
  <c r="K18"/>
  <c r="J16"/>
  <c r="I14"/>
  <c r="K14"/>
  <c r="J12"/>
  <c r="I10"/>
  <c r="K10"/>
  <c r="J8"/>
  <c r="I6"/>
  <c r="K6"/>
  <c r="I4"/>
  <c r="P4" s="1"/>
  <c r="I2"/>
  <c r="K2"/>
  <c r="I31"/>
  <c r="P31" s="1"/>
  <c r="I27"/>
  <c r="I23"/>
  <c r="P23" s="1"/>
  <c r="I19"/>
  <c r="J15"/>
  <c r="P15" s="1"/>
  <c r="J11"/>
  <c r="J7"/>
  <c r="I32"/>
  <c r="I28"/>
  <c r="I24"/>
  <c r="I20"/>
  <c r="I16"/>
  <c r="I12"/>
  <c r="I8"/>
  <c r="K5"/>
  <c r="I5"/>
  <c r="F33"/>
  <c r="N4" i="31"/>
  <c r="M33" i="67" l="1"/>
  <c r="N33"/>
  <c r="P20"/>
  <c r="P28"/>
  <c r="P26"/>
  <c r="P25"/>
  <c r="P8"/>
  <c r="P16"/>
  <c r="P24"/>
  <c r="P32"/>
  <c r="P11"/>
  <c r="P19"/>
  <c r="P27"/>
  <c r="P22"/>
  <c r="P30"/>
  <c r="P9"/>
  <c r="P21"/>
  <c r="P29"/>
  <c r="P18"/>
  <c r="P17"/>
  <c r="L33"/>
  <c r="P14"/>
  <c r="P13"/>
  <c r="P12"/>
  <c r="P10"/>
  <c r="J33"/>
  <c r="P3"/>
  <c r="P5"/>
  <c r="P6"/>
  <c r="P7"/>
  <c r="P2"/>
  <c r="I33"/>
  <c r="K33"/>
  <c r="P33" l="1"/>
</calcChain>
</file>

<file path=xl/sharedStrings.xml><?xml version="1.0" encoding="utf-8"?>
<sst xmlns="http://schemas.openxmlformats.org/spreadsheetml/2006/main" count="1477" uniqueCount="58">
  <si>
    <t>%</t>
  </si>
  <si>
    <t>odměna celkem</t>
  </si>
  <si>
    <t>Kusů nad normu</t>
  </si>
  <si>
    <t>odměna na 1 ks</t>
  </si>
  <si>
    <t>Středisko</t>
  </si>
  <si>
    <t xml:space="preserve"> </t>
  </si>
  <si>
    <t>% plnění normy</t>
  </si>
  <si>
    <t>nadvýkon</t>
  </si>
  <si>
    <t>míchačů nad normu</t>
  </si>
  <si>
    <t>MOKRÁ MASA PRO VLASTNÍ SPOTŘEBU</t>
  </si>
  <si>
    <t>MOKRÁ MASA PRO ZÁKAZNÍKA</t>
  </si>
  <si>
    <t>odpracováno hod.</t>
  </si>
  <si>
    <t>norma na 7,5h (míchač)</t>
  </si>
  <si>
    <t>míchačů celkem</t>
  </si>
  <si>
    <t>míchačů</t>
  </si>
  <si>
    <t>známka</t>
  </si>
  <si>
    <t>parta</t>
  </si>
  <si>
    <t>OSTATNÍ VÝROBA</t>
  </si>
  <si>
    <t>odpady</t>
  </si>
  <si>
    <t>polodrolenka</t>
  </si>
  <si>
    <t>SNII-Z</t>
  </si>
  <si>
    <t>Středisko 4111</t>
  </si>
  <si>
    <t>parťák</t>
  </si>
  <si>
    <t>SNII-L hrubá</t>
  </si>
  <si>
    <t>SNII-L jemná</t>
  </si>
  <si>
    <t>KJL hrubá</t>
  </si>
  <si>
    <t>KJL jemná</t>
  </si>
  <si>
    <t>SNII-M</t>
  </si>
  <si>
    <t>SNII-P</t>
  </si>
  <si>
    <t>EDL</t>
  </si>
  <si>
    <t>KJL</t>
  </si>
  <si>
    <t>metakaolin</t>
  </si>
  <si>
    <t>dělník</t>
  </si>
  <si>
    <t>denní
nadvýkon</t>
  </si>
  <si>
    <t>den</t>
  </si>
  <si>
    <t>Šulc</t>
  </si>
  <si>
    <t>Široký</t>
  </si>
  <si>
    <t>Fontoš</t>
  </si>
  <si>
    <t>počet lidí</t>
  </si>
  <si>
    <t>celkem</t>
  </si>
  <si>
    <t>kontrolní
součet</t>
  </si>
  <si>
    <t>K-ŠL</t>
  </si>
  <si>
    <t>Kúcha</t>
  </si>
  <si>
    <t>Šafránek</t>
  </si>
  <si>
    <t>kg</t>
  </si>
  <si>
    <t>palet</t>
  </si>
  <si>
    <t>sudů</t>
  </si>
  <si>
    <t>celkem (kg)</t>
  </si>
  <si>
    <t>palet / sudů</t>
  </si>
  <si>
    <t>váha (kg)</t>
  </si>
  <si>
    <t>SNC-KK</t>
  </si>
  <si>
    <t>Pelesný</t>
  </si>
  <si>
    <t>Neuman</t>
  </si>
  <si>
    <t>hrubá</t>
  </si>
  <si>
    <t>jemná</t>
  </si>
  <si>
    <t>p-drol</t>
  </si>
  <si>
    <t>KJL j.</t>
  </si>
  <si>
    <t>KJL h.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</si>
</sst>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\ &quot;Kč&quot;"/>
  </numFmts>
  <fonts count="8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9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6" fontId="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6" fontId="0" fillId="0" borderId="0" xfId="0" applyNumberFormat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0" fillId="0" borderId="0" xfId="0" applyNumberFormat="1"/>
    <xf numFmtId="164" fontId="4" fillId="0" borderId="0" xfId="0" applyNumberFormat="1" applyFont="1"/>
    <xf numFmtId="0" fontId="4" fillId="6" borderId="0" xfId="0" applyFont="1" applyFill="1" applyAlignment="1">
      <alignment horizont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35" xfId="0" applyBorder="1"/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 applyProtection="1">
      <alignment horizontal="center" vertical="center" wrapText="1"/>
      <protection locked="0"/>
    </xf>
    <xf numFmtId="0" fontId="0" fillId="0" borderId="42" xfId="0" applyFill="1" applyBorder="1"/>
    <xf numFmtId="0" fontId="0" fillId="0" borderId="43" xfId="0" applyFill="1" applyBorder="1"/>
    <xf numFmtId="0" fontId="0" fillId="0" borderId="10" xfId="0" applyFill="1" applyBorder="1"/>
    <xf numFmtId="0" fontId="0" fillId="0" borderId="44" xfId="0" applyFill="1" applyBorder="1"/>
    <xf numFmtId="0" fontId="7" fillId="0" borderId="42" xfId="0" applyFont="1" applyFill="1" applyBorder="1"/>
    <xf numFmtId="0" fontId="4" fillId="7" borderId="39" xfId="0" applyFont="1" applyFill="1" applyBorder="1"/>
    <xf numFmtId="0" fontId="4" fillId="7" borderId="40" xfId="0" applyFont="1" applyFill="1" applyBorder="1"/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/>
    <xf numFmtId="0" fontId="0" fillId="0" borderId="46" xfId="0" applyBorder="1"/>
    <xf numFmtId="0" fontId="4" fillId="7" borderId="10" xfId="0" applyFont="1" applyFill="1" applyBorder="1"/>
    <xf numFmtId="0" fontId="2" fillId="0" borderId="35" xfId="0" applyFont="1" applyBorder="1" applyAlignment="1">
      <alignment horizontal="right"/>
    </xf>
    <xf numFmtId="0" fontId="4" fillId="0" borderId="45" xfId="0" applyFont="1" applyBorder="1" applyAlignment="1"/>
    <xf numFmtId="0" fontId="0" fillId="0" borderId="43" xfId="0" applyBorder="1"/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9"/>
  <sheetViews>
    <sheetView workbookViewId="0">
      <selection activeCell="F4" sqref="F4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 t="s">
        <v>36</v>
      </c>
      <c r="C4" s="90" t="s">
        <v>23</v>
      </c>
      <c r="D4" s="91"/>
      <c r="E4" s="5">
        <v>40</v>
      </c>
      <c r="F4" s="7">
        <f t="shared" ref="F4:F13" si="0">SUM(E4)</f>
        <v>40</v>
      </c>
      <c r="G4" s="58">
        <f>F4*0.3*1000</f>
        <v>12000</v>
      </c>
      <c r="H4" s="9">
        <v>75</v>
      </c>
      <c r="I4" s="4">
        <v>5.5</v>
      </c>
      <c r="J4" s="2"/>
      <c r="K4" s="2">
        <v>0</v>
      </c>
      <c r="L4" s="2"/>
      <c r="M4" s="2">
        <v>0</v>
      </c>
      <c r="N4" s="13">
        <f>F14/H4*7.5/I4</f>
        <v>1.3454545454545455</v>
      </c>
      <c r="O4" s="15">
        <f>25*P4</f>
        <v>475</v>
      </c>
      <c r="P4" s="11">
        <f>(F14-H4*I4/7.5)</f>
        <v>19</v>
      </c>
      <c r="Q4" s="1"/>
      <c r="R4" s="1"/>
      <c r="S4" s="1"/>
    </row>
    <row r="5" spans="1:19" ht="14.25" customHeight="1">
      <c r="A5" s="3"/>
      <c r="B5" s="4" t="s">
        <v>37</v>
      </c>
      <c r="C5" s="90" t="s">
        <v>24</v>
      </c>
      <c r="D5" s="91"/>
      <c r="E5" s="5">
        <v>8</v>
      </c>
      <c r="F5" s="8">
        <f t="shared" si="0"/>
        <v>8</v>
      </c>
      <c r="G5" s="59">
        <f t="shared" ref="G5:G13" si="1">F5*0.3*1000</f>
        <v>2400</v>
      </c>
      <c r="H5" s="5"/>
      <c r="I5" s="4"/>
      <c r="J5" s="2"/>
      <c r="K5" s="2"/>
      <c r="L5" s="2"/>
      <c r="M5" s="2"/>
      <c r="N5" s="14"/>
      <c r="O5" s="14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>
        <v>15</v>
      </c>
      <c r="F6" s="8">
        <f t="shared" si="0"/>
        <v>15</v>
      </c>
      <c r="G6" s="59">
        <f t="shared" si="1"/>
        <v>4500</v>
      </c>
      <c r="H6" s="5"/>
      <c r="I6" s="4"/>
      <c r="J6" s="2"/>
      <c r="K6" s="2"/>
      <c r="L6" s="2"/>
      <c r="M6" s="2"/>
      <c r="N6" s="14"/>
      <c r="O6" s="14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>
        <v>11</v>
      </c>
      <c r="F9" s="8">
        <f t="shared" si="0"/>
        <v>11</v>
      </c>
      <c r="G9" s="8">
        <f t="shared" si="1"/>
        <v>3300</v>
      </c>
      <c r="H9" s="5"/>
      <c r="I9" s="4"/>
      <c r="J9" s="2"/>
      <c r="K9" s="2"/>
      <c r="L9" s="2"/>
      <c r="M9" s="2"/>
      <c r="N9" s="14"/>
      <c r="O9" s="14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14"/>
      <c r="O10" s="14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14"/>
      <c r="O12" s="14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14"/>
      <c r="O13" s="14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74</v>
      </c>
      <c r="G14" s="22">
        <f>SUM(G4:G13)</f>
        <v>22200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 t="s">
        <v>51</v>
      </c>
      <c r="C26" s="79" t="s">
        <v>29</v>
      </c>
      <c r="D26" s="80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A1:E1"/>
    <mergeCell ref="C10:D10"/>
    <mergeCell ref="F2:F3"/>
    <mergeCell ref="J2:J3"/>
    <mergeCell ref="C2:D3"/>
    <mergeCell ref="C4:D4"/>
    <mergeCell ref="C5:D5"/>
    <mergeCell ref="A2:A3"/>
    <mergeCell ref="B2:B3"/>
    <mergeCell ref="E2:E3"/>
    <mergeCell ref="C7:D7"/>
    <mergeCell ref="C8:D8"/>
    <mergeCell ref="G2:G3"/>
    <mergeCell ref="H14:P14"/>
    <mergeCell ref="P2:P3"/>
    <mergeCell ref="O2:O3"/>
    <mergeCell ref="K2:K3"/>
    <mergeCell ref="N2:N3"/>
    <mergeCell ref="L2:L3"/>
    <mergeCell ref="M2:M3"/>
    <mergeCell ref="I2:I3"/>
    <mergeCell ref="H2:H3"/>
    <mergeCell ref="F17:F18"/>
    <mergeCell ref="C6:D6"/>
    <mergeCell ref="C9:D9"/>
    <mergeCell ref="A17:A18"/>
    <mergeCell ref="C13:D13"/>
    <mergeCell ref="A14:E14"/>
    <mergeCell ref="C12:D12"/>
    <mergeCell ref="C11:D11"/>
    <mergeCell ref="A29:E29"/>
    <mergeCell ref="F24:F25"/>
    <mergeCell ref="A24:A25"/>
    <mergeCell ref="B24:B25"/>
    <mergeCell ref="C24:D25"/>
    <mergeCell ref="C26:D26"/>
    <mergeCell ref="C27:D27"/>
    <mergeCell ref="C28:D28"/>
    <mergeCell ref="E24:E25"/>
    <mergeCell ref="A23:E23"/>
    <mergeCell ref="C17:D18"/>
    <mergeCell ref="E17:E18"/>
    <mergeCell ref="A16:E16"/>
    <mergeCell ref="B17:B18"/>
    <mergeCell ref="C20:D20"/>
    <mergeCell ref="C19:D19"/>
    <mergeCell ref="A21:E21"/>
  </mergeCells>
  <phoneticPr fontId="3" type="noConversion"/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E4" sqref="E4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 t="s">
        <v>36</v>
      </c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>
        <v>4.5</v>
      </c>
      <c r="J4" s="2"/>
      <c r="K4" s="2">
        <v>0</v>
      </c>
      <c r="L4" s="2"/>
      <c r="M4" s="2">
        <v>0</v>
      </c>
      <c r="N4" s="13">
        <f>F14/H4*7.5/I4</f>
        <v>1.2444444444444445</v>
      </c>
      <c r="O4" s="15">
        <f>25*P4</f>
        <v>275</v>
      </c>
      <c r="P4" s="11">
        <f>(F14-H4*I4/7.5)</f>
        <v>11</v>
      </c>
      <c r="Q4" s="1"/>
      <c r="R4" s="1"/>
      <c r="S4" s="1"/>
    </row>
    <row r="5" spans="1:19" ht="14.25" customHeight="1">
      <c r="A5" s="3"/>
      <c r="B5" s="4" t="s">
        <v>37</v>
      </c>
      <c r="C5" s="90" t="s">
        <v>24</v>
      </c>
      <c r="D5" s="91"/>
      <c r="E5" s="5">
        <v>38</v>
      </c>
      <c r="F5" s="8">
        <f t="shared" si="0"/>
        <v>38</v>
      </c>
      <c r="G5" s="59">
        <f t="shared" ref="G5:G13" si="1">F5*0.3*1000</f>
        <v>11400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>
        <v>15</v>
      </c>
      <c r="F6" s="8">
        <f t="shared" si="0"/>
        <v>15</v>
      </c>
      <c r="G6" s="59">
        <f t="shared" si="1"/>
        <v>4500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>
        <v>3</v>
      </c>
      <c r="F9" s="8">
        <f t="shared" si="0"/>
        <v>3</v>
      </c>
      <c r="G9" s="8">
        <f t="shared" si="1"/>
        <v>899.99999999999989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56</v>
      </c>
      <c r="G14" s="22">
        <f>SUM(G4:G13)</f>
        <v>16800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 t="s">
        <v>51</v>
      </c>
      <c r="C26" s="79" t="s">
        <v>29</v>
      </c>
      <c r="D26" s="80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B26" sqref="B26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B26" sqref="B26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H21" sqref="H21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 t="s">
        <v>36</v>
      </c>
      <c r="C4" s="90" t="s">
        <v>23</v>
      </c>
      <c r="D4" s="91"/>
      <c r="E4" s="5">
        <v>4</v>
      </c>
      <c r="F4" s="7">
        <f t="shared" ref="F4:F13" si="0">SUM(E4)</f>
        <v>4</v>
      </c>
      <c r="G4" s="58">
        <f>F4*0.3*1000</f>
        <v>1200</v>
      </c>
      <c r="H4" s="9">
        <v>75</v>
      </c>
      <c r="I4" s="4">
        <v>3</v>
      </c>
      <c r="J4" s="2"/>
      <c r="K4" s="2">
        <v>0</v>
      </c>
      <c r="L4" s="2"/>
      <c r="M4" s="2">
        <v>0</v>
      </c>
      <c r="N4" s="13">
        <f>F14/H4*7.5/I4</f>
        <v>1.7333333333333334</v>
      </c>
      <c r="O4" s="15">
        <f>25*P4</f>
        <v>550</v>
      </c>
      <c r="P4" s="11">
        <f>(F14-H4*I4/7.5)</f>
        <v>22</v>
      </c>
      <c r="Q4" s="1"/>
      <c r="R4" s="1"/>
      <c r="S4" s="1"/>
    </row>
    <row r="5" spans="1:19" ht="14.25" customHeight="1">
      <c r="A5" s="3"/>
      <c r="B5" s="4" t="s">
        <v>37</v>
      </c>
      <c r="C5" s="90" t="s">
        <v>24</v>
      </c>
      <c r="D5" s="91"/>
      <c r="E5" s="5">
        <v>40</v>
      </c>
      <c r="F5" s="8">
        <f t="shared" si="0"/>
        <v>40</v>
      </c>
      <c r="G5" s="59">
        <f t="shared" ref="G5:G13" si="1">F5*0.3*1000</f>
        <v>12000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>
        <v>2</v>
      </c>
      <c r="F6" s="8">
        <f t="shared" si="0"/>
        <v>2</v>
      </c>
      <c r="G6" s="8">
        <f t="shared" si="1"/>
        <v>600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>
        <v>6</v>
      </c>
      <c r="F9" s="8">
        <f t="shared" si="0"/>
        <v>6</v>
      </c>
      <c r="G9" s="59">
        <f t="shared" si="1"/>
        <v>1799.9999999999998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52</v>
      </c>
      <c r="G14" s="22">
        <f>SUM(G4:G13)</f>
        <v>15600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F12" sqref="F12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3" sqref="F3"/>
    </sheetView>
  </sheetViews>
  <sheetFormatPr defaultRowHeight="12.75"/>
  <cols>
    <col min="1" max="1" width="8.28515625" style="6" customWidth="1"/>
    <col min="2" max="2" width="23.7109375" style="6" customWidth="1"/>
    <col min="3" max="4" width="9.42578125" style="6" customWidth="1"/>
    <col min="5" max="5" width="12.5703125" style="6" customWidth="1"/>
  </cols>
  <sheetData>
    <row r="1" spans="1:6" ht="18.75" thickBot="1">
      <c r="A1" s="67" t="s">
        <v>9</v>
      </c>
      <c r="B1" s="68"/>
      <c r="C1" s="68"/>
      <c r="D1" s="68"/>
      <c r="E1" s="10"/>
    </row>
    <row r="2" spans="1:6" ht="25.5" customHeight="1">
      <c r="A2" s="69" t="s">
        <v>15</v>
      </c>
      <c r="B2" s="70"/>
      <c r="C2" s="103" t="s">
        <v>13</v>
      </c>
      <c r="D2" s="101" t="s">
        <v>44</v>
      </c>
      <c r="E2" s="1"/>
      <c r="F2" s="1"/>
    </row>
    <row r="3" spans="1:6" ht="14.25" customHeight="1" thickBot="1">
      <c r="A3" s="71"/>
      <c r="B3" s="72"/>
      <c r="C3" s="104"/>
      <c r="D3" s="102"/>
      <c r="E3" s="1"/>
      <c r="F3" s="1"/>
    </row>
    <row r="4" spans="1:6" ht="14.25" customHeight="1">
      <c r="A4" s="90" t="s">
        <v>23</v>
      </c>
      <c r="B4" s="91"/>
      <c r="C4" s="47">
        <f>SUM('1'!F4+'2'!F4+'3'!F4+'4'!F4+'5'!F4+'6'!F4+'7'!F4+'8'!F4+'9'!F4+'10'!F4+'11'!F4+'12'!F4+'13'!F4+'14'!F4+'15'!F4+'16'!F4+'17'!F4+'18'!F4+'19'!F4+'20'!F4+'21'!F4+'22'!F4+'23'!F4+'24'!F4+'25'!F4+'26'!F4+'27'!F4+'28'!F4+'29'!F4+'30'!F4+'31'!F4)</f>
        <v>74</v>
      </c>
      <c r="D4" s="54">
        <f>C4*0.3*1000</f>
        <v>22200</v>
      </c>
      <c r="E4" s="1"/>
      <c r="F4" s="1"/>
    </row>
    <row r="5" spans="1:6" ht="14.25" customHeight="1">
      <c r="A5" s="90" t="s">
        <v>24</v>
      </c>
      <c r="B5" s="91"/>
      <c r="C5" s="48">
        <f>SUM('1'!F5+'2'!F5+'3'!F5+'4'!F5+'5'!F5+'6'!F5+'7'!F5+'8'!F5+'9'!F5+'10'!F5+'11'!F5+'12'!F5+'13'!F5+'14'!F5+'15'!F5+'16'!F5+'17'!F5+'18'!F5+'19'!F5+'20'!F5+'21'!F5+'22'!F5+'23'!F5+'24'!F5+'25'!F5+'26'!F5+'27'!F5+'28'!F5+'29'!F5+'30'!F5+'31'!F5)</f>
        <v>179</v>
      </c>
      <c r="D5" s="51">
        <f t="shared" ref="D5:D13" si="0">C5*0.3*1000</f>
        <v>53699.999999999993</v>
      </c>
      <c r="E5" s="1"/>
      <c r="F5" s="1"/>
    </row>
    <row r="6" spans="1:6" ht="14.25" customHeight="1">
      <c r="A6" s="90" t="s">
        <v>19</v>
      </c>
      <c r="B6" s="91"/>
      <c r="C6" s="48">
        <f>SUM('1'!F6+'2'!F6+'3'!F6+'4'!F6+'5'!F6+'6'!F6+'7'!F6+'8'!F6+'9'!F6+'10'!F6+'11'!F6+'12'!F6+'13'!F6+'14'!F6+'15'!F6+'16'!F6+'17'!F6+'18'!F6+'19'!F6+'20'!F6+'21'!F6+'22'!F6+'23'!F6+'24'!F6+'25'!F6+'26'!F6+'27'!F6+'28'!F6+'29'!F6+'30'!F6+'31'!F6)</f>
        <v>49</v>
      </c>
      <c r="D6" s="51">
        <f t="shared" si="0"/>
        <v>14700</v>
      </c>
      <c r="E6" s="1"/>
      <c r="F6" s="1"/>
    </row>
    <row r="7" spans="1:6" ht="14.25" customHeight="1">
      <c r="A7" s="90" t="s">
        <v>25</v>
      </c>
      <c r="B7" s="91"/>
      <c r="C7" s="48">
        <f>SUM('1'!F7+'2'!F7+'3'!F7+'4'!F7+'5'!F7+'6'!F7+'7'!F7+'8'!F7+'9'!F7+'10'!F7+'11'!F7+'12'!F7+'13'!F7+'14'!F7+'15'!F7+'16'!F7+'17'!F7+'18'!F7+'19'!F7+'20'!F7+'21'!F7+'22'!F7+'23'!F7+'24'!F7+'25'!F7+'26'!F7+'27'!F7+'28'!F7+'29'!F7+'30'!F7+'31'!F7)</f>
        <v>0</v>
      </c>
      <c r="D7" s="51">
        <f t="shared" si="0"/>
        <v>0</v>
      </c>
      <c r="E7" s="1"/>
      <c r="F7" s="1"/>
    </row>
    <row r="8" spans="1:6" ht="14.25" customHeight="1">
      <c r="A8" s="90" t="s">
        <v>26</v>
      </c>
      <c r="B8" s="91"/>
      <c r="C8" s="48">
        <f>SUM('1'!F8+'2'!F8+'3'!F8+'4'!F8+'5'!F8+'6'!F8+'7'!F8+'8'!F8+'9'!F8+'10'!F8+'11'!F8+'12'!F8+'13'!F8+'14'!F8+'15'!F8+'16'!F8+'17'!F8+'18'!F8+'19'!F8+'20'!F8+'21'!F8+'22'!F8+'23'!F8+'24'!F8+'25'!F8+'26'!F8+'27'!F8+'28'!F8+'29'!F8+'30'!F8+'31'!F8)</f>
        <v>0</v>
      </c>
      <c r="D8" s="51">
        <f t="shared" si="0"/>
        <v>0</v>
      </c>
      <c r="E8" s="1"/>
      <c r="F8" s="1"/>
    </row>
    <row r="9" spans="1:6" ht="14.25" customHeight="1">
      <c r="A9" s="90" t="s">
        <v>18</v>
      </c>
      <c r="B9" s="91"/>
      <c r="C9" s="48">
        <f>SUM('1'!F9+'2'!F9+'3'!F9+'4'!F9+'5'!F9+'6'!F9+'7'!F9+'8'!F9+'9'!F9+'10'!F9+'11'!F9+'12'!F9+'13'!F9+'14'!F9+'15'!F9+'16'!F9+'17'!F9+'18'!F9+'19'!F9+'20'!F9+'21'!F9+'22'!F9+'23'!F9+'24'!F9+'25'!F9+'26'!F9+'27'!F9+'28'!F9+'29'!F9+'30'!F9+'31'!F9)</f>
        <v>52</v>
      </c>
      <c r="D9" s="55">
        <f>(C9*0.3*1000)*(-1)</f>
        <v>-15600</v>
      </c>
      <c r="E9" s="1"/>
      <c r="F9" s="1"/>
    </row>
    <row r="10" spans="1:6" ht="14.25" customHeight="1">
      <c r="A10" s="90" t="s">
        <v>20</v>
      </c>
      <c r="B10" s="91"/>
      <c r="C10" s="48">
        <f>SUM('1'!F10+'2'!F10+'3'!F10+'4'!F10+'5'!F10+'6'!F10+'7'!F10+'8'!F10+'9'!F10+'10'!F10+'11'!F10+'12'!F10+'13'!F10+'14'!F10+'15'!F10+'16'!F10+'17'!F10+'18'!F10+'19'!F10+'20'!F10+'21'!F10+'22'!F10+'23'!F10+'24'!F10+'25'!F10+'26'!F10+'27'!F10+'28'!F10+'29'!F10+'30'!F10+'31'!F10)</f>
        <v>0</v>
      </c>
      <c r="D10" s="51">
        <f t="shared" si="0"/>
        <v>0</v>
      </c>
      <c r="E10" s="1"/>
      <c r="F10" s="1"/>
    </row>
    <row r="11" spans="1:6" ht="14.25" customHeight="1">
      <c r="A11" s="90" t="s">
        <v>50</v>
      </c>
      <c r="B11" s="91"/>
      <c r="C11" s="48">
        <f>SUM('1'!F11+'2'!F11+'3'!F11+'4'!F11+'5'!F11+'6'!F11+'7'!F11+'8'!F11+'9'!F11+'10'!F11+'11'!F11+'12'!F11+'13'!F11+'14'!F11+'15'!F11+'16'!F11+'17'!F11+'18'!F11+'19'!F11+'20'!F11+'21'!F11+'22'!F11+'23'!F11+'24'!F11+'25'!F11+'26'!F11+'27'!F11+'28'!F11+'29'!F11+'30'!F11+'31'!F11)</f>
        <v>0</v>
      </c>
      <c r="D11" s="51">
        <f t="shared" si="0"/>
        <v>0</v>
      </c>
      <c r="E11" s="1"/>
      <c r="F11" s="1"/>
    </row>
    <row r="12" spans="1:6" ht="14.25" customHeight="1">
      <c r="A12" s="90" t="s">
        <v>27</v>
      </c>
      <c r="B12" s="91"/>
      <c r="C12" s="48">
        <f>SUM('1'!F12+'2'!F12+'3'!F12+'4'!F12+'5'!F12+'6'!F12+'7'!F12+'8'!F12+'9'!F12+'10'!F12+'11'!F12+'12'!F12+'13'!F12+'14'!F12+'15'!F12+'16'!F12+'17'!F12+'18'!F12+'19'!F12+'20'!F12+'21'!F12+'22'!F12+'23'!F12+'24'!F12+'25'!F12+'26'!F12+'27'!F12+'28'!F12+'29'!F12+'30'!F12+'31'!F12)</f>
        <v>0</v>
      </c>
      <c r="D12" s="51">
        <f t="shared" si="0"/>
        <v>0</v>
      </c>
      <c r="E12" s="1"/>
      <c r="F12" s="1"/>
    </row>
    <row r="13" spans="1:6" ht="14.25" customHeight="1" thickBot="1">
      <c r="A13" s="90" t="s">
        <v>28</v>
      </c>
      <c r="B13" s="91"/>
      <c r="C13" s="49">
        <f>SUM('1'!F13+'2'!F13+'3'!F13+'4'!F13+'5'!F13+'6'!F13+'7'!F13+'8'!F13+'9'!F13+'10'!F13+'11'!F13+'12'!F13+'13'!F13+'14'!F13+'15'!F13+'16'!F13+'17'!F13+'18'!F13+'19'!F13+'20'!F13+'21'!F13+'22'!F13+'23'!F13+'24'!F13+'25'!F13+'26'!F13+'27'!F13+'28'!F13+'29'!F13+'30'!F13+'31'!F13)</f>
        <v>0</v>
      </c>
      <c r="D13" s="52">
        <f t="shared" si="0"/>
        <v>0</v>
      </c>
      <c r="E13" s="1"/>
      <c r="F13" s="1"/>
    </row>
    <row r="14" spans="1:6" ht="14.25" customHeight="1" thickBot="1">
      <c r="A14" s="27"/>
      <c r="B14" s="27"/>
      <c r="C14" s="50">
        <f>SUM(C4:C13)</f>
        <v>354</v>
      </c>
      <c r="D14" s="53">
        <f>SUM(D4:D13)</f>
        <v>75000</v>
      </c>
      <c r="E14" s="1"/>
      <c r="F14" s="1"/>
    </row>
    <row r="15" spans="1:6">
      <c r="B15" s="6" t="s">
        <v>5</v>
      </c>
    </row>
    <row r="16" spans="1:6" ht="16.5" thickBot="1">
      <c r="A16" s="67" t="s">
        <v>10</v>
      </c>
      <c r="B16" s="68"/>
      <c r="C16" s="68"/>
      <c r="D16"/>
      <c r="E16"/>
    </row>
    <row r="17" spans="1:5" ht="25.5" customHeight="1">
      <c r="A17" s="69" t="s">
        <v>15</v>
      </c>
      <c r="B17" s="70"/>
      <c r="C17" s="84" t="s">
        <v>47</v>
      </c>
      <c r="D17"/>
      <c r="E17"/>
    </row>
    <row r="18" spans="1:5" ht="14.25" customHeight="1" thickBot="1">
      <c r="A18" s="71"/>
      <c r="B18" s="72"/>
      <c r="C18" s="85"/>
      <c r="D18"/>
      <c r="E18"/>
    </row>
    <row r="19" spans="1:5" ht="14.25" customHeight="1">
      <c r="A19" s="79" t="s">
        <v>30</v>
      </c>
      <c r="B19" s="80"/>
      <c r="C19" s="20">
        <f>SUM('1'!F19+'2'!F19+'3'!F19+'4'!F19+'5'!F19+'6'!F19+'7'!F19+'8'!F19+'9'!F19+'10'!F19+'11'!F19+'12'!F19+'13'!F19+'14'!F19+'15'!F19+'16'!F19+'17'!F19+'18'!F19+'19'!F19+'20'!F19+'21'!F19+'22'!F19+'23'!F19+'24'!F19+'25'!F19+'26'!F19+'27'!F19+'28'!F19+'29'!F19+'30'!F19+'31'!F19)</f>
        <v>0</v>
      </c>
      <c r="D19"/>
      <c r="E19"/>
    </row>
    <row r="20" spans="1:5" ht="14.25" customHeight="1" thickBot="1">
      <c r="A20" s="77" t="s">
        <v>20</v>
      </c>
      <c r="B20" s="78"/>
      <c r="C20" s="23">
        <f>SUM('1'!F20+'2'!F20+'3'!F20+'4'!F20+'5'!F20+'6'!F20+'7'!F20+'8'!F20+'9'!F20+'10'!F20+'11'!F20+'12'!F20+'13'!F20+'14'!F20+'15'!F20+'16'!F20+'17'!F20+'18'!F20+'19'!F20+'20'!F20+'21'!F20+'22'!F20+'23'!F20+'24'!F20+'25'!F20+'26'!F20+'27'!F20+'28'!F20+'29'!F20+'30'!F20+'31'!F20)</f>
        <v>0</v>
      </c>
      <c r="D20"/>
      <c r="E20"/>
    </row>
    <row r="21" spans="1:5" ht="14.25" customHeight="1" thickBot="1">
      <c r="A21" s="27"/>
      <c r="B21" s="27"/>
      <c r="C21" s="22">
        <f>SUM(C19:C20)</f>
        <v>0</v>
      </c>
      <c r="D21"/>
      <c r="E21"/>
    </row>
    <row r="22" spans="1:5">
      <c r="D22"/>
      <c r="E22"/>
    </row>
    <row r="23" spans="1:5" ht="16.5" thickBot="1">
      <c r="A23" s="67" t="s">
        <v>17</v>
      </c>
      <c r="B23" s="68"/>
      <c r="C23" s="68"/>
      <c r="D23"/>
      <c r="E23"/>
    </row>
    <row r="24" spans="1:5" ht="25.5" customHeight="1">
      <c r="A24" s="69" t="s">
        <v>15</v>
      </c>
      <c r="B24" s="70"/>
      <c r="C24" s="84" t="s">
        <v>47</v>
      </c>
      <c r="D24"/>
      <c r="E24"/>
    </row>
    <row r="25" spans="1:5" ht="14.25" customHeight="1" thickBot="1">
      <c r="A25" s="71"/>
      <c r="B25" s="72"/>
      <c r="C25" s="85"/>
      <c r="D25"/>
      <c r="E25"/>
    </row>
    <row r="26" spans="1:5" ht="14.25" customHeight="1">
      <c r="A26" s="79" t="s">
        <v>29</v>
      </c>
      <c r="B26" s="80"/>
      <c r="C26" s="20">
        <f>SUM('1'!F26+'2'!F26+'3'!F26+'4'!F26+'5'!F26+'6'!F26+'7'!F26+'8'!F26+'9'!F26+'10'!F26+'11'!F26+'12'!F26+'13'!F26+'14'!F26+'15'!F26+'16'!F26+'17'!F26+'18'!F26+'19'!F26+'20'!F26+'21'!F26+'22'!F26+'23'!F26+'24'!F26+'25'!F26+'26'!F26+'27'!F26+'28'!F26+'29'!F26+'30'!F26+'31'!F26)</f>
        <v>11289.599999999999</v>
      </c>
      <c r="D26"/>
      <c r="E26"/>
    </row>
    <row r="27" spans="1:5" ht="14.25" customHeight="1">
      <c r="A27" s="77" t="s">
        <v>41</v>
      </c>
      <c r="B27" s="78"/>
      <c r="C27" s="24">
        <f>SUM('1'!F27+'2'!F27+'3'!F27+'4'!F27+'5'!F27+'6'!F27+'7'!F27+'8'!F27+'9'!F27+'10'!F27+'11'!F27+'12'!F27+'13'!F27+'14'!F27+'15'!F27+'16'!F27+'17'!F27+'18'!F27+'19'!F27+'20'!F27+'21'!F27+'22'!F27+'23'!F27+'24'!F27+'25'!F27+'26'!F27+'27'!F27+'28'!F27+'29'!F27+'30'!F27+'31'!F27)</f>
        <v>0</v>
      </c>
      <c r="D27"/>
      <c r="E27"/>
    </row>
    <row r="28" spans="1:5" ht="14.25" customHeight="1" thickBot="1">
      <c r="A28" s="77" t="s">
        <v>31</v>
      </c>
      <c r="B28" s="78"/>
      <c r="C28" s="23">
        <f>SUM('1'!F28+'2'!F28+'3'!F28+'4'!F28+'5'!F28+'6'!F28+'7'!F28+'8'!F28+'9'!F28+'10'!F28+'11'!F28+'12'!F28+'13'!F28+'14'!F28+'15'!F28+'16'!F28+'17'!F28+'18'!F28+'19'!F28+'20'!F28+'21'!F28+'22'!F28+'23'!F28+'24'!F28+'25'!F28+'26'!F28+'27'!F28+'28'!F28+'29'!F28+'30'!F28+'31'!F28)</f>
        <v>0</v>
      </c>
      <c r="D28"/>
      <c r="E28"/>
    </row>
    <row r="29" spans="1:5" ht="14.25" customHeight="1" thickBot="1">
      <c r="A29" s="27"/>
      <c r="B29" s="27"/>
      <c r="C29" s="22">
        <f>SUM(C26:C28)</f>
        <v>11289.599999999999</v>
      </c>
      <c r="D29"/>
      <c r="E29"/>
    </row>
  </sheetData>
  <sheetProtection formatCells="0"/>
  <mergeCells count="25">
    <mergeCell ref="A1:D1"/>
    <mergeCell ref="A16:C16"/>
    <mergeCell ref="A23:C23"/>
    <mergeCell ref="A4:B4"/>
    <mergeCell ref="A5:B5"/>
    <mergeCell ref="A6:B6"/>
    <mergeCell ref="A2:B3"/>
    <mergeCell ref="C2:C3"/>
    <mergeCell ref="A17:B18"/>
    <mergeCell ref="C17:C18"/>
    <mergeCell ref="A7:B7"/>
    <mergeCell ref="A8:B8"/>
    <mergeCell ref="A9:B9"/>
    <mergeCell ref="A10:B10"/>
    <mergeCell ref="C24:C25"/>
    <mergeCell ref="A26:B26"/>
    <mergeCell ref="A27:B27"/>
    <mergeCell ref="A11:B11"/>
    <mergeCell ref="D2:D3"/>
    <mergeCell ref="A28:B28"/>
    <mergeCell ref="A19:B19"/>
    <mergeCell ref="A20:B20"/>
    <mergeCell ref="A24:B25"/>
    <mergeCell ref="A12:B12"/>
    <mergeCell ref="A13:B13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2.75"/>
  <sheetData>
    <row r="1" spans="1:11">
      <c r="A1" s="64" t="s">
        <v>34</v>
      </c>
      <c r="B1" s="65" t="s">
        <v>53</v>
      </c>
      <c r="C1" s="65" t="s">
        <v>54</v>
      </c>
      <c r="D1" s="65" t="s">
        <v>55</v>
      </c>
      <c r="E1" s="65" t="s">
        <v>57</v>
      </c>
      <c r="F1" s="65" t="s">
        <v>56</v>
      </c>
      <c r="G1" s="65" t="s">
        <v>18</v>
      </c>
      <c r="H1" s="61" t="s">
        <v>20</v>
      </c>
      <c r="I1" s="61" t="s">
        <v>50</v>
      </c>
      <c r="J1" s="61" t="s">
        <v>27</v>
      </c>
      <c r="K1" s="61" t="s">
        <v>28</v>
      </c>
    </row>
    <row r="2" spans="1:11">
      <c r="A2" s="42">
        <v>1</v>
      </c>
      <c r="B2" s="66">
        <f>'1'!$E$4</f>
        <v>40</v>
      </c>
      <c r="C2" s="66">
        <f>'1'!$E$5</f>
        <v>8</v>
      </c>
      <c r="D2" s="66">
        <f>'1'!$E$6</f>
        <v>15</v>
      </c>
      <c r="E2" s="66">
        <f>'1'!$E$7</f>
        <v>0</v>
      </c>
      <c r="F2" s="66">
        <f>'1'!$E$8</f>
        <v>0</v>
      </c>
      <c r="G2" s="66">
        <f>'1'!$E$9</f>
        <v>11</v>
      </c>
      <c r="H2" s="66">
        <f>'1'!$E$10</f>
        <v>0</v>
      </c>
      <c r="I2" s="66">
        <f>'1'!$E$11</f>
        <v>0</v>
      </c>
      <c r="J2" s="66">
        <f>'1'!$E$12</f>
        <v>0</v>
      </c>
      <c r="K2" s="66">
        <f>'1'!$E$13</f>
        <v>0</v>
      </c>
    </row>
    <row r="3" spans="1:11">
      <c r="A3" s="42">
        <v>2</v>
      </c>
      <c r="B3" s="62">
        <f>'2'!$E$4</f>
        <v>0</v>
      </c>
      <c r="C3" s="62">
        <f>'2'!$E$5</f>
        <v>38</v>
      </c>
      <c r="D3" s="62">
        <f>'2'!$E$6</f>
        <v>15</v>
      </c>
      <c r="E3" s="62">
        <f>'2'!$E$7</f>
        <v>0</v>
      </c>
      <c r="F3" s="62">
        <f>'2'!$E$8</f>
        <v>0</v>
      </c>
      <c r="G3" s="62">
        <f>'2'!$E$9</f>
        <v>3</v>
      </c>
      <c r="H3" s="62">
        <f>'2'!$E$10</f>
        <v>0</v>
      </c>
      <c r="I3" s="62">
        <f>'2'!$E$11</f>
        <v>0</v>
      </c>
      <c r="J3" s="62"/>
      <c r="K3" s="62"/>
    </row>
    <row r="4" spans="1:11">
      <c r="A4" s="42">
        <v>3</v>
      </c>
      <c r="B4" s="62">
        <f>'3'!$E$4</f>
        <v>4</v>
      </c>
      <c r="C4" s="62">
        <f>'3'!$E$5</f>
        <v>40</v>
      </c>
      <c r="D4" s="62">
        <f>'3'!$E$6</f>
        <v>2</v>
      </c>
      <c r="E4" s="62">
        <f>'3'!$E$7</f>
        <v>0</v>
      </c>
      <c r="F4" s="62">
        <f>'3'!$E$8</f>
        <v>0</v>
      </c>
      <c r="G4" s="62">
        <f>'3'!$E$9</f>
        <v>6</v>
      </c>
      <c r="H4" s="62">
        <f>'3'!$E$10</f>
        <v>0</v>
      </c>
      <c r="I4" s="62">
        <f>'3'!$E$11</f>
        <v>0</v>
      </c>
      <c r="J4" s="62"/>
      <c r="K4" s="62"/>
    </row>
    <row r="5" spans="1:11">
      <c r="A5" s="42">
        <v>4</v>
      </c>
      <c r="B5" s="62">
        <f>'4'!$E$4</f>
        <v>0</v>
      </c>
      <c r="C5" s="62">
        <f>'4'!$E$5</f>
        <v>0</v>
      </c>
      <c r="D5" s="62">
        <f>'4'!$E$6</f>
        <v>0</v>
      </c>
      <c r="E5" s="62">
        <f>'4'!$E$7</f>
        <v>0</v>
      </c>
      <c r="F5" s="62">
        <f>'4'!$E$8</f>
        <v>0</v>
      </c>
      <c r="G5" s="62">
        <f>'4'!$E$9</f>
        <v>0</v>
      </c>
      <c r="H5" s="62">
        <f>'4'!$E$10</f>
        <v>0</v>
      </c>
      <c r="I5" s="62">
        <f>'4'!$E$11</f>
        <v>0</v>
      </c>
      <c r="J5" s="62"/>
      <c r="K5" s="62"/>
    </row>
    <row r="6" spans="1:11">
      <c r="A6" s="42">
        <v>5</v>
      </c>
      <c r="B6" s="62">
        <f>'5'!$E$4</f>
        <v>0</v>
      </c>
      <c r="C6" s="62">
        <f>'5'!$E$5</f>
        <v>0</v>
      </c>
      <c r="D6" s="62">
        <f>'5'!$E$6</f>
        <v>0</v>
      </c>
      <c r="E6" s="62">
        <f>'5'!$E$7</f>
        <v>0</v>
      </c>
      <c r="F6" s="62">
        <f>'5'!$E$8</f>
        <v>0</v>
      </c>
      <c r="G6" s="62">
        <f>'5'!$E$9</f>
        <v>0</v>
      </c>
      <c r="H6" s="62">
        <f>'5'!$E$10</f>
        <v>0</v>
      </c>
      <c r="I6" s="62">
        <f>'5'!$E$11</f>
        <v>0</v>
      </c>
      <c r="J6" s="62"/>
      <c r="K6" s="62"/>
    </row>
    <row r="7" spans="1:11">
      <c r="A7" s="42">
        <v>6</v>
      </c>
      <c r="B7" s="62">
        <f>'6'!$E$4</f>
        <v>0</v>
      </c>
      <c r="C7" s="62">
        <f>'6'!$E$5</f>
        <v>0</v>
      </c>
      <c r="D7" s="62">
        <f>'6'!$E$6</f>
        <v>0</v>
      </c>
      <c r="E7" s="62">
        <f>'6'!$E$7</f>
        <v>0</v>
      </c>
      <c r="F7" s="62">
        <f>'6'!$E$8</f>
        <v>0</v>
      </c>
      <c r="G7" s="62">
        <f>'6'!$E$9</f>
        <v>0</v>
      </c>
      <c r="H7" s="62">
        <f>'6'!$E$10</f>
        <v>0</v>
      </c>
      <c r="I7" s="62">
        <f>'6'!$E$11</f>
        <v>0</v>
      </c>
      <c r="J7" s="62"/>
      <c r="K7" s="62"/>
    </row>
    <row r="8" spans="1:11">
      <c r="A8" s="42">
        <v>7</v>
      </c>
      <c r="B8" s="62">
        <f>'7'!$E$4</f>
        <v>3</v>
      </c>
      <c r="C8" s="62">
        <f>'7'!$E$5</f>
        <v>20</v>
      </c>
      <c r="D8" s="62">
        <f>'7'!$E$6</f>
        <v>2</v>
      </c>
      <c r="E8" s="62">
        <f>'7'!$E$7</f>
        <v>0</v>
      </c>
      <c r="F8" s="62">
        <f>'7'!$E$8</f>
        <v>0</v>
      </c>
      <c r="G8" s="62">
        <f>'7'!$E$9</f>
        <v>12</v>
      </c>
      <c r="H8" s="62">
        <f>'7'!$E$10</f>
        <v>0</v>
      </c>
      <c r="I8" s="62">
        <f>'7'!$E$11</f>
        <v>0</v>
      </c>
      <c r="J8" s="62"/>
      <c r="K8" s="62"/>
    </row>
    <row r="9" spans="1:11">
      <c r="A9" s="42">
        <v>8</v>
      </c>
      <c r="B9" s="62">
        <f>'8'!$E$4</f>
        <v>23</v>
      </c>
      <c r="C9" s="62">
        <f>'8'!$E$5</f>
        <v>40</v>
      </c>
      <c r="D9" s="62">
        <f>'8'!$E$6</f>
        <v>5</v>
      </c>
      <c r="E9" s="62">
        <f>'8'!$E$7</f>
        <v>0</v>
      </c>
      <c r="F9" s="62">
        <f>'8'!$E$8</f>
        <v>0</v>
      </c>
      <c r="G9" s="62">
        <f>'8'!$E$9</f>
        <v>17</v>
      </c>
      <c r="H9" s="62">
        <f>'8'!$E$10</f>
        <v>0</v>
      </c>
      <c r="I9" s="62">
        <f>'8'!$E$11</f>
        <v>0</v>
      </c>
      <c r="J9" s="62"/>
      <c r="K9" s="62"/>
    </row>
    <row r="10" spans="1:11">
      <c r="A10" s="42">
        <v>9</v>
      </c>
      <c r="B10" s="62">
        <f>'9'!$E$4</f>
        <v>4</v>
      </c>
      <c r="C10" s="62">
        <f>'9'!$E$5</f>
        <v>33</v>
      </c>
      <c r="D10" s="62">
        <f>'9'!$E$6</f>
        <v>10</v>
      </c>
      <c r="E10" s="62">
        <f>'9'!$E$7</f>
        <v>0</v>
      </c>
      <c r="F10" s="62">
        <f>'9'!$E$8</f>
        <v>0</v>
      </c>
      <c r="G10" s="62">
        <f>'9'!$E$9</f>
        <v>3</v>
      </c>
      <c r="H10" s="62">
        <f>'9'!$E$10</f>
        <v>0</v>
      </c>
      <c r="I10" s="62">
        <f>'9'!$E$11</f>
        <v>0</v>
      </c>
      <c r="J10" s="62"/>
      <c r="K10" s="62"/>
    </row>
    <row r="11" spans="1:11">
      <c r="A11" s="42">
        <v>10</v>
      </c>
      <c r="B11" s="62">
        <f>'10'!$E$4</f>
        <v>0</v>
      </c>
      <c r="C11" s="62">
        <f>'10'!$E$5</f>
        <v>0</v>
      </c>
      <c r="D11" s="62">
        <f>'10'!$E$6</f>
        <v>0</v>
      </c>
      <c r="E11" s="62">
        <f>'10'!$E$7</f>
        <v>0</v>
      </c>
      <c r="F11" s="62">
        <f>'10'!$E$8</f>
        <v>0</v>
      </c>
      <c r="G11" s="62">
        <f>'10'!$E$9</f>
        <v>0</v>
      </c>
      <c r="H11" s="62">
        <f>'10'!$E$10</f>
        <v>0</v>
      </c>
      <c r="I11" s="62">
        <f>'10'!$E$11</f>
        <v>0</v>
      </c>
      <c r="J11" s="62"/>
      <c r="K11" s="62"/>
    </row>
    <row r="12" spans="1:11">
      <c r="A12" s="42">
        <v>11</v>
      </c>
      <c r="B12" s="62">
        <f>'11'!$E$4</f>
        <v>0</v>
      </c>
      <c r="C12" s="62">
        <f>'11'!$E$5</f>
        <v>0</v>
      </c>
      <c r="D12" s="62">
        <f>'11'!$E$6</f>
        <v>0</v>
      </c>
      <c r="E12" s="62">
        <f>'11'!$E$7</f>
        <v>0</v>
      </c>
      <c r="F12" s="62">
        <f>'11'!$E$8</f>
        <v>0</v>
      </c>
      <c r="G12" s="62">
        <f>'11'!$E$9</f>
        <v>0</v>
      </c>
      <c r="H12" s="62">
        <f>'11'!$E$10</f>
        <v>0</v>
      </c>
      <c r="I12" s="62">
        <f>'11'!$E$11</f>
        <v>0</v>
      </c>
      <c r="J12" s="62"/>
      <c r="K12" s="62"/>
    </row>
    <row r="13" spans="1:11">
      <c r="A13" s="42">
        <v>12</v>
      </c>
      <c r="B13" s="62">
        <f>'12'!$E$4</f>
        <v>0</v>
      </c>
      <c r="C13" s="62">
        <f>'12'!$E$5</f>
        <v>0</v>
      </c>
      <c r="D13" s="62">
        <f>'12'!$E$6</f>
        <v>0</v>
      </c>
      <c r="E13" s="62">
        <f>'12'!$E$7</f>
        <v>0</v>
      </c>
      <c r="F13" s="62">
        <f>'12'!$E$8</f>
        <v>0</v>
      </c>
      <c r="G13" s="62">
        <f>'12'!$E$9</f>
        <v>0</v>
      </c>
      <c r="H13" s="62">
        <f>'12'!$E$10</f>
        <v>0</v>
      </c>
      <c r="I13" s="62">
        <f>'12'!$E$11</f>
        <v>0</v>
      </c>
      <c r="J13" s="62"/>
      <c r="K13" s="62"/>
    </row>
    <row r="14" spans="1:11">
      <c r="A14" s="42">
        <v>13</v>
      </c>
      <c r="B14" s="62">
        <f>'13'!$E$4</f>
        <v>0</v>
      </c>
      <c r="C14" s="62">
        <f>'13'!$E$5</f>
        <v>0</v>
      </c>
      <c r="D14" s="62">
        <f>'13'!$E$6</f>
        <v>0</v>
      </c>
      <c r="E14" s="62">
        <f>'13'!$E$7</f>
        <v>0</v>
      </c>
      <c r="F14" s="62">
        <f>'13'!$E$8</f>
        <v>0</v>
      </c>
      <c r="G14" s="62">
        <f>'13'!$E$9</f>
        <v>0</v>
      </c>
      <c r="H14" s="62">
        <f>'13'!$E$10</f>
        <v>0</v>
      </c>
      <c r="I14" s="62">
        <f>'13'!$E$11</f>
        <v>0</v>
      </c>
      <c r="J14" s="62"/>
      <c r="K14" s="62"/>
    </row>
    <row r="15" spans="1:11">
      <c r="A15" s="42">
        <v>14</v>
      </c>
      <c r="B15" s="62">
        <f>'14'!$E$4</f>
        <v>0</v>
      </c>
      <c r="C15" s="62">
        <f>'14'!$E$5</f>
        <v>0</v>
      </c>
      <c r="D15" s="62">
        <f>'14'!$E$6</f>
        <v>0</v>
      </c>
      <c r="E15" s="62">
        <f>'14'!$E$7</f>
        <v>0</v>
      </c>
      <c r="F15" s="62">
        <f>'14'!$E$8</f>
        <v>0</v>
      </c>
      <c r="G15" s="62">
        <f>'14'!$E$9</f>
        <v>0</v>
      </c>
      <c r="H15" s="62">
        <f>'14'!$E$10</f>
        <v>0</v>
      </c>
      <c r="I15" s="62">
        <f>'14'!$E$11</f>
        <v>0</v>
      </c>
      <c r="J15" s="62"/>
      <c r="K15" s="62"/>
    </row>
    <row r="16" spans="1:11">
      <c r="A16" s="42">
        <v>15</v>
      </c>
      <c r="B16" s="62">
        <f>'15'!$E$4</f>
        <v>0</v>
      </c>
      <c r="C16" s="62">
        <f>'15'!$E$5</f>
        <v>0</v>
      </c>
      <c r="D16" s="62">
        <f>'15'!$E$6</f>
        <v>0</v>
      </c>
      <c r="E16" s="62">
        <f>'15'!$E$7</f>
        <v>0</v>
      </c>
      <c r="F16" s="62">
        <f>'15'!$E$8</f>
        <v>0</v>
      </c>
      <c r="G16" s="62">
        <f>'15'!$E$9</f>
        <v>0</v>
      </c>
      <c r="H16" s="62">
        <f>'15'!$E$10</f>
        <v>0</v>
      </c>
      <c r="I16" s="62">
        <f>'15'!$E$11</f>
        <v>0</v>
      </c>
      <c r="J16" s="62"/>
      <c r="K16" s="62"/>
    </row>
    <row r="17" spans="1:11">
      <c r="A17" s="42">
        <v>16</v>
      </c>
      <c r="B17" s="62">
        <f>'16'!$E$4</f>
        <v>0</v>
      </c>
      <c r="C17" s="62">
        <f>'16'!$E$5</f>
        <v>0</v>
      </c>
      <c r="D17" s="62">
        <f>'16'!$E$6</f>
        <v>0</v>
      </c>
      <c r="E17" s="62">
        <f>'16'!$E$7</f>
        <v>0</v>
      </c>
      <c r="F17" s="62">
        <f>'16'!$E$8</f>
        <v>0</v>
      </c>
      <c r="G17" s="62">
        <f>'16'!$E$9</f>
        <v>0</v>
      </c>
      <c r="H17" s="62">
        <f>'16'!$E$10</f>
        <v>0</v>
      </c>
      <c r="I17" s="62">
        <f>'16'!$E$11</f>
        <v>0</v>
      </c>
      <c r="J17" s="62"/>
      <c r="K17" s="62"/>
    </row>
    <row r="18" spans="1:11">
      <c r="A18" s="42">
        <v>17</v>
      </c>
      <c r="B18" s="62">
        <f>'17'!$E$4</f>
        <v>0</v>
      </c>
      <c r="C18" s="62">
        <f>'17'!$E$5</f>
        <v>0</v>
      </c>
      <c r="D18" s="62">
        <f>'17'!$E$6</f>
        <v>0</v>
      </c>
      <c r="E18" s="62">
        <f>'17'!$E$7</f>
        <v>0</v>
      </c>
      <c r="F18" s="62">
        <f>'17'!$E$8</f>
        <v>0</v>
      </c>
      <c r="G18" s="62">
        <f>'17'!$E$9</f>
        <v>0</v>
      </c>
      <c r="H18" s="62">
        <f>'17'!$E$10</f>
        <v>0</v>
      </c>
      <c r="I18" s="62">
        <f>'17'!$E$11</f>
        <v>0</v>
      </c>
      <c r="J18" s="62"/>
      <c r="K18" s="62"/>
    </row>
    <row r="19" spans="1:11">
      <c r="A19" s="42">
        <v>18</v>
      </c>
      <c r="B19" s="62">
        <f>'18'!$E$4</f>
        <v>0</v>
      </c>
      <c r="C19" s="62">
        <f>'18'!$E$5</f>
        <v>0</v>
      </c>
      <c r="D19" s="62">
        <f>'18'!$E$6</f>
        <v>0</v>
      </c>
      <c r="E19" s="62">
        <f>'18'!$E$7</f>
        <v>0</v>
      </c>
      <c r="F19" s="62">
        <f>'18'!$E$8</f>
        <v>0</v>
      </c>
      <c r="G19" s="62">
        <f>'18'!$E$9</f>
        <v>0</v>
      </c>
      <c r="H19" s="62">
        <f>'18'!$E$10</f>
        <v>0</v>
      </c>
      <c r="I19" s="62">
        <f>'18'!$E$11</f>
        <v>0</v>
      </c>
      <c r="J19" s="62"/>
      <c r="K19" s="62"/>
    </row>
    <row r="20" spans="1:11">
      <c r="A20" s="42">
        <v>19</v>
      </c>
      <c r="B20" s="62">
        <f>'19'!$E$4</f>
        <v>0</v>
      </c>
      <c r="C20" s="62">
        <f>'19'!$E$5</f>
        <v>0</v>
      </c>
      <c r="D20" s="62">
        <f>'19'!$E$6</f>
        <v>0</v>
      </c>
      <c r="E20" s="62">
        <f>'19'!$E$7</f>
        <v>0</v>
      </c>
      <c r="F20" s="62">
        <f>'19'!$E$8</f>
        <v>0</v>
      </c>
      <c r="G20" s="62">
        <f>'19'!$E$9</f>
        <v>0</v>
      </c>
      <c r="H20" s="62">
        <f>'19'!$E$10</f>
        <v>0</v>
      </c>
      <c r="I20" s="62">
        <f>'19'!$E$11</f>
        <v>0</v>
      </c>
      <c r="J20" s="62"/>
      <c r="K20" s="62"/>
    </row>
    <row r="21" spans="1:11">
      <c r="A21" s="42">
        <v>20</v>
      </c>
      <c r="B21" s="62">
        <f>'20'!$E$4</f>
        <v>0</v>
      </c>
      <c r="C21" s="62">
        <f>'20'!$E$5</f>
        <v>0</v>
      </c>
      <c r="D21" s="62">
        <f>'20'!$E$6</f>
        <v>0</v>
      </c>
      <c r="E21" s="62">
        <f>'20'!$E$7</f>
        <v>0</v>
      </c>
      <c r="F21" s="62">
        <f>'20'!$E$8</f>
        <v>0</v>
      </c>
      <c r="G21" s="62">
        <f>'20'!$E$9</f>
        <v>0</v>
      </c>
      <c r="H21" s="62">
        <f>'20'!$E$10</f>
        <v>0</v>
      </c>
      <c r="I21" s="62">
        <f>'20'!$E$11</f>
        <v>0</v>
      </c>
      <c r="J21" s="62"/>
      <c r="K21" s="62"/>
    </row>
    <row r="22" spans="1:11">
      <c r="A22" s="42">
        <v>21</v>
      </c>
      <c r="B22" s="62">
        <f>'21'!$E$4</f>
        <v>0</v>
      </c>
      <c r="C22" s="62">
        <f>'21'!$E$5</f>
        <v>0</v>
      </c>
      <c r="D22" s="62">
        <f>'21'!$E$6</f>
        <v>0</v>
      </c>
      <c r="E22" s="62">
        <f>'21'!$E$7</f>
        <v>0</v>
      </c>
      <c r="F22" s="62">
        <f>'21'!$E$8</f>
        <v>0</v>
      </c>
      <c r="G22" s="62">
        <f>'21'!$E$9</f>
        <v>0</v>
      </c>
      <c r="H22" s="62">
        <f>'21'!$E$10</f>
        <v>0</v>
      </c>
      <c r="I22" s="62">
        <f>'21'!$E$11</f>
        <v>0</v>
      </c>
      <c r="J22" s="62"/>
      <c r="K22" s="62"/>
    </row>
    <row r="23" spans="1:11">
      <c r="A23" s="42">
        <v>22</v>
      </c>
      <c r="B23" s="62">
        <f>'22'!$E$4</f>
        <v>0</v>
      </c>
      <c r="C23" s="62">
        <f>'22'!$E$5</f>
        <v>0</v>
      </c>
      <c r="D23" s="62">
        <f>'22'!$E$6</f>
        <v>0</v>
      </c>
      <c r="E23" s="62">
        <f>'22'!$E$7</f>
        <v>0</v>
      </c>
      <c r="F23" s="62">
        <f>'22'!$E$8</f>
        <v>0</v>
      </c>
      <c r="G23" s="62">
        <f>'22'!$E$9</f>
        <v>0</v>
      </c>
      <c r="H23" s="62">
        <f>'22'!$E$10</f>
        <v>0</v>
      </c>
      <c r="I23" s="62">
        <f>'22'!$E$11</f>
        <v>0</v>
      </c>
      <c r="J23" s="62"/>
      <c r="K23" s="62"/>
    </row>
    <row r="24" spans="1:11">
      <c r="A24" s="42">
        <v>23</v>
      </c>
      <c r="B24" s="62">
        <f>'23'!$E$4</f>
        <v>0</v>
      </c>
      <c r="C24" s="62">
        <f>'23'!$E$5</f>
        <v>0</v>
      </c>
      <c r="D24" s="62">
        <f>'23'!$E$6</f>
        <v>0</v>
      </c>
      <c r="E24" s="62">
        <f>'23'!$E$7</f>
        <v>0</v>
      </c>
      <c r="F24" s="62">
        <f>'23'!$E$8</f>
        <v>0</v>
      </c>
      <c r="G24" s="62">
        <f>'23'!$E$9</f>
        <v>0</v>
      </c>
      <c r="H24" s="62">
        <f>'23'!$E$10</f>
        <v>0</v>
      </c>
      <c r="I24" s="62">
        <f>'23'!$E$11</f>
        <v>0</v>
      </c>
      <c r="J24" s="62"/>
      <c r="K24" s="62"/>
    </row>
    <row r="25" spans="1:11">
      <c r="A25" s="42">
        <v>24</v>
      </c>
      <c r="B25" s="62">
        <f>'24'!$E$4</f>
        <v>0</v>
      </c>
      <c r="C25" s="62">
        <f>'24'!$E$5</f>
        <v>0</v>
      </c>
      <c r="D25" s="62">
        <f>'24'!$E$6</f>
        <v>0</v>
      </c>
      <c r="E25" s="62">
        <f>'24'!$E$7</f>
        <v>0</v>
      </c>
      <c r="F25" s="62">
        <f>'24'!$E$8</f>
        <v>0</v>
      </c>
      <c r="G25" s="62">
        <f>'24'!$E$9</f>
        <v>0</v>
      </c>
      <c r="H25" s="62">
        <f>'24'!$E$10</f>
        <v>0</v>
      </c>
      <c r="I25" s="62">
        <f>'24'!$E$11</f>
        <v>0</v>
      </c>
      <c r="J25" s="62"/>
      <c r="K25" s="62"/>
    </row>
    <row r="26" spans="1:11">
      <c r="A26" s="42">
        <v>25</v>
      </c>
      <c r="B26" s="62">
        <f>'25'!$E$4</f>
        <v>0</v>
      </c>
      <c r="C26" s="62">
        <f>'25'!$E$5</f>
        <v>0</v>
      </c>
      <c r="D26" s="62">
        <f>'25'!$E$6</f>
        <v>0</v>
      </c>
      <c r="E26" s="62">
        <f>'25'!$E$7</f>
        <v>0</v>
      </c>
      <c r="F26" s="62">
        <f>'25'!$E$8</f>
        <v>0</v>
      </c>
      <c r="G26" s="62">
        <f>'25'!$E$9</f>
        <v>0</v>
      </c>
      <c r="H26" s="62">
        <f>'25'!$E$10</f>
        <v>0</v>
      </c>
      <c r="I26" s="62">
        <f>'25'!$E$11</f>
        <v>0</v>
      </c>
      <c r="J26" s="62"/>
      <c r="K26" s="62"/>
    </row>
    <row r="27" spans="1:11">
      <c r="A27" s="42">
        <v>26</v>
      </c>
      <c r="B27" s="62">
        <f>'26'!$E$4</f>
        <v>0</v>
      </c>
      <c r="C27" s="62">
        <f>'26'!$E$5</f>
        <v>0</v>
      </c>
      <c r="D27" s="62">
        <f>'26'!$E$6</f>
        <v>0</v>
      </c>
      <c r="E27" s="62">
        <f>'26'!$E$7</f>
        <v>0</v>
      </c>
      <c r="F27" s="62">
        <f>'26'!$E$8</f>
        <v>0</v>
      </c>
      <c r="G27" s="62">
        <f>'26'!$E$9</f>
        <v>0</v>
      </c>
      <c r="H27" s="62">
        <f>'26'!$E$10</f>
        <v>0</v>
      </c>
      <c r="I27" s="62">
        <f>'26'!$E$11</f>
        <v>0</v>
      </c>
      <c r="J27" s="62"/>
      <c r="K27" s="62"/>
    </row>
    <row r="28" spans="1:11">
      <c r="A28" s="42">
        <v>27</v>
      </c>
      <c r="B28" s="62">
        <f>'27'!$E$4</f>
        <v>0</v>
      </c>
      <c r="C28" s="62">
        <f>'27'!$E$5</f>
        <v>0</v>
      </c>
      <c r="D28" s="62">
        <f>'27'!$E$6</f>
        <v>0</v>
      </c>
      <c r="E28" s="62">
        <f>'27'!$E$7</f>
        <v>0</v>
      </c>
      <c r="F28" s="62">
        <f>'27'!$E$8</f>
        <v>0</v>
      </c>
      <c r="G28" s="62">
        <f>'27'!$E$9</f>
        <v>0</v>
      </c>
      <c r="H28" s="62">
        <f>'27'!$E$10</f>
        <v>0</v>
      </c>
      <c r="I28" s="62">
        <f>'27'!$E$11</f>
        <v>0</v>
      </c>
      <c r="J28" s="62"/>
      <c r="K28" s="62"/>
    </row>
    <row r="29" spans="1:11">
      <c r="A29" s="42">
        <v>28</v>
      </c>
      <c r="B29" s="62">
        <f>'28'!$E$4</f>
        <v>0</v>
      </c>
      <c r="C29" s="62">
        <f>'28'!$E$5</f>
        <v>0</v>
      </c>
      <c r="D29" s="62">
        <f>'28'!$E$6</f>
        <v>0</v>
      </c>
      <c r="E29" s="62">
        <f>'28'!$E$7</f>
        <v>0</v>
      </c>
      <c r="F29" s="62">
        <f>'28'!$E$8</f>
        <v>0</v>
      </c>
      <c r="G29" s="62">
        <f>'28'!$E$9</f>
        <v>0</v>
      </c>
      <c r="H29" s="62">
        <f>'28'!$E$10</f>
        <v>0</v>
      </c>
      <c r="I29" s="62">
        <f>'28'!$E$11</f>
        <v>0</v>
      </c>
      <c r="J29" s="62"/>
      <c r="K29" s="62"/>
    </row>
    <row r="30" spans="1:11">
      <c r="A30" s="42">
        <v>29</v>
      </c>
      <c r="B30" s="62">
        <f>'29'!$E$4</f>
        <v>0</v>
      </c>
      <c r="C30" s="62">
        <f>'29'!$E$5</f>
        <v>0</v>
      </c>
      <c r="D30" s="62">
        <f>'29'!$E$6</f>
        <v>0</v>
      </c>
      <c r="E30" s="62">
        <f>'29'!$E$7</f>
        <v>0</v>
      </c>
      <c r="F30" s="62">
        <f>'29'!$E$8</f>
        <v>0</v>
      </c>
      <c r="G30" s="62">
        <f>'29'!$E$9</f>
        <v>0</v>
      </c>
      <c r="H30" s="62">
        <f>'29'!$E$10</f>
        <v>0</v>
      </c>
      <c r="I30" s="62">
        <f>'29'!$E$11</f>
        <v>0</v>
      </c>
      <c r="J30" s="62"/>
      <c r="K30" s="62"/>
    </row>
    <row r="31" spans="1:11">
      <c r="A31" s="42">
        <v>30</v>
      </c>
      <c r="B31" s="62">
        <f>'30'!$E$4</f>
        <v>0</v>
      </c>
      <c r="C31" s="62">
        <f>'30'!$E$5</f>
        <v>0</v>
      </c>
      <c r="D31" s="62">
        <f>'30'!$E$6</f>
        <v>0</v>
      </c>
      <c r="E31" s="62">
        <f>'30'!$E$7</f>
        <v>0</v>
      </c>
      <c r="F31" s="62">
        <f>'30'!$E$8</f>
        <v>0</v>
      </c>
      <c r="G31" s="62">
        <f>'30'!$E$9</f>
        <v>0</v>
      </c>
      <c r="H31" s="62">
        <f>'30'!$E$10</f>
        <v>0</v>
      </c>
      <c r="I31" s="62">
        <f>'30'!$E$11</f>
        <v>0</v>
      </c>
      <c r="J31" s="62"/>
      <c r="K31" s="62"/>
    </row>
    <row r="32" spans="1:11" ht="13.5" thickBot="1">
      <c r="A32" s="42">
        <v>31</v>
      </c>
      <c r="B32" s="62">
        <f>'31'!$E$4</f>
        <v>0</v>
      </c>
      <c r="C32" s="62">
        <f>'31'!$E$5</f>
        <v>0</v>
      </c>
      <c r="D32" s="62">
        <f>'31'!$E$6</f>
        <v>0</v>
      </c>
      <c r="E32" s="62">
        <f>'31'!$E$7</f>
        <v>0</v>
      </c>
      <c r="F32" s="62">
        <f>'31'!$E$8</f>
        <v>0</v>
      </c>
      <c r="G32" s="62">
        <f>'31'!$E$9</f>
        <v>0</v>
      </c>
      <c r="H32" s="62">
        <f>'31'!$E$10</f>
        <v>0</v>
      </c>
      <c r="I32" s="62">
        <f>'31'!$E$11</f>
        <v>0</v>
      </c>
      <c r="J32" s="62"/>
      <c r="K32" s="62"/>
    </row>
    <row r="33" spans="1:11" ht="13.5" thickBot="1">
      <c r="A33" s="44" t="s">
        <v>39</v>
      </c>
      <c r="B33" s="63">
        <f t="shared" ref="B33:K33" si="0">SUM(B2:B32)</f>
        <v>74</v>
      </c>
      <c r="C33" s="63">
        <f t="shared" si="0"/>
        <v>179</v>
      </c>
      <c r="D33" s="63">
        <f t="shared" si="0"/>
        <v>49</v>
      </c>
      <c r="E33" s="63">
        <f t="shared" si="0"/>
        <v>0</v>
      </c>
      <c r="F33" s="63">
        <f t="shared" si="0"/>
        <v>0</v>
      </c>
      <c r="G33" s="63">
        <f t="shared" si="0"/>
        <v>52</v>
      </c>
      <c r="H33" s="63">
        <f t="shared" si="0"/>
        <v>0</v>
      </c>
      <c r="I33" s="63">
        <f t="shared" si="0"/>
        <v>0</v>
      </c>
      <c r="J33" s="63">
        <f t="shared" si="0"/>
        <v>0</v>
      </c>
      <c r="K33" s="63">
        <f t="shared" si="0"/>
        <v>0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E3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G34"/>
  <sheetViews>
    <sheetView topLeftCell="A5" workbookViewId="0">
      <selection activeCell="I31" sqref="I31"/>
    </sheetView>
  </sheetViews>
  <sheetFormatPr defaultRowHeight="12.75"/>
  <sheetData>
    <row r="1" spans="1:7" ht="13.5" thickBot="1">
      <c r="A1" s="46"/>
      <c r="B1" s="105" t="s">
        <v>29</v>
      </c>
      <c r="C1" s="106"/>
      <c r="D1" s="105" t="s">
        <v>31</v>
      </c>
      <c r="E1" s="106"/>
      <c r="F1" s="105" t="s">
        <v>41</v>
      </c>
      <c r="G1" s="106"/>
    </row>
    <row r="2" spans="1:7" s="41" customFormat="1" ht="13.5" thickBot="1">
      <c r="A2" s="44" t="s">
        <v>34</v>
      </c>
      <c r="B2" s="44" t="s">
        <v>45</v>
      </c>
      <c r="C2" s="45" t="s">
        <v>44</v>
      </c>
      <c r="D2" s="44" t="s">
        <v>45</v>
      </c>
      <c r="E2" s="45" t="s">
        <v>44</v>
      </c>
      <c r="F2" s="44" t="s">
        <v>46</v>
      </c>
      <c r="G2" s="45" t="s">
        <v>44</v>
      </c>
    </row>
    <row r="3" spans="1:7">
      <c r="A3" s="42">
        <v>1</v>
      </c>
      <c r="B3" s="42">
        <f>'1'!$E$26</f>
        <v>7</v>
      </c>
      <c r="C3" s="43">
        <f>B3*72*5.6</f>
        <v>2822.3999999999996</v>
      </c>
      <c r="D3" s="42">
        <f>'1'!$E$28</f>
        <v>0</v>
      </c>
      <c r="E3" s="43">
        <f>D3*72*8.6</f>
        <v>0</v>
      </c>
      <c r="F3" s="42">
        <f>'1'!$E$27</f>
        <v>0</v>
      </c>
      <c r="G3" s="43">
        <f>F3*390</f>
        <v>0</v>
      </c>
    </row>
    <row r="4" spans="1:7">
      <c r="A4" s="42">
        <v>2</v>
      </c>
      <c r="B4" s="42">
        <f>'2'!$E$26</f>
        <v>7</v>
      </c>
      <c r="C4" s="43">
        <f t="shared" ref="C4:C33" si="0">B4*72*5.6</f>
        <v>2822.3999999999996</v>
      </c>
      <c r="D4" s="42">
        <f>'2'!$E$28</f>
        <v>0</v>
      </c>
      <c r="E4" s="43">
        <f t="shared" ref="E4:E33" si="1">D4*72*8.6</f>
        <v>0</v>
      </c>
      <c r="F4" s="42">
        <f>'2'!$E$27</f>
        <v>0</v>
      </c>
      <c r="G4" s="43">
        <f t="shared" ref="G4:G33" si="2">F4*390</f>
        <v>0</v>
      </c>
    </row>
    <row r="5" spans="1:7">
      <c r="A5" s="42">
        <v>3</v>
      </c>
      <c r="B5" s="42">
        <f>'3'!$E$26</f>
        <v>0</v>
      </c>
      <c r="C5" s="43">
        <f t="shared" si="0"/>
        <v>0</v>
      </c>
      <c r="D5" s="42">
        <f>'3'!$E$28</f>
        <v>0</v>
      </c>
      <c r="E5" s="43">
        <f t="shared" si="1"/>
        <v>0</v>
      </c>
      <c r="F5" s="42">
        <f>'3'!$E$27</f>
        <v>0</v>
      </c>
      <c r="G5" s="43">
        <f t="shared" si="2"/>
        <v>0</v>
      </c>
    </row>
    <row r="6" spans="1:7">
      <c r="A6" s="42">
        <v>4</v>
      </c>
      <c r="B6" s="42">
        <f>'4'!$E$26</f>
        <v>0</v>
      </c>
      <c r="C6" s="43">
        <f t="shared" si="0"/>
        <v>0</v>
      </c>
      <c r="D6" s="42">
        <f>'4'!$E$28</f>
        <v>0</v>
      </c>
      <c r="E6" s="43">
        <f t="shared" si="1"/>
        <v>0</v>
      </c>
      <c r="F6" s="42">
        <f>'4'!$E$27</f>
        <v>0</v>
      </c>
      <c r="G6" s="43">
        <f t="shared" si="2"/>
        <v>0</v>
      </c>
    </row>
    <row r="7" spans="1:7">
      <c r="A7" s="42">
        <v>5</v>
      </c>
      <c r="B7" s="42">
        <f>'5'!$E$26</f>
        <v>0</v>
      </c>
      <c r="C7" s="43">
        <f t="shared" si="0"/>
        <v>0</v>
      </c>
      <c r="D7" s="42">
        <f>'5'!$E$28</f>
        <v>0</v>
      </c>
      <c r="E7" s="43">
        <f t="shared" si="1"/>
        <v>0</v>
      </c>
      <c r="F7" s="42">
        <f>'5'!$E$27</f>
        <v>0</v>
      </c>
      <c r="G7" s="43">
        <f t="shared" si="2"/>
        <v>0</v>
      </c>
    </row>
    <row r="8" spans="1:7">
      <c r="A8" s="42">
        <v>6</v>
      </c>
      <c r="B8" s="42">
        <f>'6'!$E$26</f>
        <v>0</v>
      </c>
      <c r="C8" s="43">
        <f t="shared" si="0"/>
        <v>0</v>
      </c>
      <c r="D8" s="42">
        <f>'6'!$E$28</f>
        <v>0</v>
      </c>
      <c r="E8" s="43">
        <f t="shared" si="1"/>
        <v>0</v>
      </c>
      <c r="F8" s="42">
        <f>'6'!$E$27</f>
        <v>0</v>
      </c>
      <c r="G8" s="43">
        <f t="shared" si="2"/>
        <v>0</v>
      </c>
    </row>
    <row r="9" spans="1:7">
      <c r="A9" s="42">
        <v>7</v>
      </c>
      <c r="B9" s="42">
        <f>'7'!$E$26</f>
        <v>0</v>
      </c>
      <c r="C9" s="43">
        <f t="shared" si="0"/>
        <v>0</v>
      </c>
      <c r="D9" s="42">
        <f>'7'!$E$28</f>
        <v>0</v>
      </c>
      <c r="E9" s="43">
        <f t="shared" si="1"/>
        <v>0</v>
      </c>
      <c r="F9" s="42">
        <f>'7'!$E$27</f>
        <v>0</v>
      </c>
      <c r="G9" s="43">
        <f t="shared" si="2"/>
        <v>0</v>
      </c>
    </row>
    <row r="10" spans="1:7">
      <c r="A10" s="42">
        <v>8</v>
      </c>
      <c r="B10" s="42">
        <f>'8'!$E$26</f>
        <v>7</v>
      </c>
      <c r="C10" s="43">
        <f t="shared" si="0"/>
        <v>2822.3999999999996</v>
      </c>
      <c r="D10" s="42">
        <f>'8'!$E$28</f>
        <v>0</v>
      </c>
      <c r="E10" s="43">
        <f t="shared" si="1"/>
        <v>0</v>
      </c>
      <c r="F10" s="42">
        <f>'8'!$E$27</f>
        <v>0</v>
      </c>
      <c r="G10" s="43">
        <f t="shared" si="2"/>
        <v>0</v>
      </c>
    </row>
    <row r="11" spans="1:7">
      <c r="A11" s="42">
        <v>9</v>
      </c>
      <c r="B11" s="42">
        <f>'9'!$E$26</f>
        <v>7</v>
      </c>
      <c r="C11" s="43">
        <f t="shared" si="0"/>
        <v>2822.3999999999996</v>
      </c>
      <c r="D11" s="42">
        <f>'9'!$E$28</f>
        <v>0</v>
      </c>
      <c r="E11" s="43">
        <f t="shared" si="1"/>
        <v>0</v>
      </c>
      <c r="F11" s="42">
        <f>'9'!$E$27</f>
        <v>0</v>
      </c>
      <c r="G11" s="43">
        <f t="shared" si="2"/>
        <v>0</v>
      </c>
    </row>
    <row r="12" spans="1:7">
      <c r="A12" s="42">
        <v>10</v>
      </c>
      <c r="B12" s="42">
        <f>'10'!$E$26</f>
        <v>0</v>
      </c>
      <c r="C12" s="43">
        <f t="shared" si="0"/>
        <v>0</v>
      </c>
      <c r="D12" s="42">
        <f>'10'!$E$28</f>
        <v>0</v>
      </c>
      <c r="E12" s="43">
        <f t="shared" si="1"/>
        <v>0</v>
      </c>
      <c r="F12" s="42">
        <f>'10'!$E$27</f>
        <v>0</v>
      </c>
      <c r="G12" s="43">
        <f t="shared" si="2"/>
        <v>0</v>
      </c>
    </row>
    <row r="13" spans="1:7">
      <c r="A13" s="42">
        <v>11</v>
      </c>
      <c r="B13" s="42">
        <f>'11'!$E$26</f>
        <v>0</v>
      </c>
      <c r="C13" s="43">
        <f t="shared" si="0"/>
        <v>0</v>
      </c>
      <c r="D13" s="42">
        <f>'11'!$E$28</f>
        <v>0</v>
      </c>
      <c r="E13" s="43">
        <f t="shared" si="1"/>
        <v>0</v>
      </c>
      <c r="F13" s="42">
        <f>'11'!$E$27</f>
        <v>0</v>
      </c>
      <c r="G13" s="43">
        <f t="shared" si="2"/>
        <v>0</v>
      </c>
    </row>
    <row r="14" spans="1:7">
      <c r="A14" s="42">
        <v>12</v>
      </c>
      <c r="B14" s="42">
        <f>'12'!$E$26</f>
        <v>0</v>
      </c>
      <c r="C14" s="43">
        <f t="shared" si="0"/>
        <v>0</v>
      </c>
      <c r="D14" s="42">
        <f>'12'!$E$28</f>
        <v>0</v>
      </c>
      <c r="E14" s="43">
        <f t="shared" si="1"/>
        <v>0</v>
      </c>
      <c r="F14" s="42">
        <f>'12'!$E$27</f>
        <v>0</v>
      </c>
      <c r="G14" s="43">
        <f t="shared" si="2"/>
        <v>0</v>
      </c>
    </row>
    <row r="15" spans="1:7">
      <c r="A15" s="42">
        <v>13</v>
      </c>
      <c r="B15" s="42">
        <f>'13'!$E$26</f>
        <v>0</v>
      </c>
      <c r="C15" s="43">
        <f t="shared" si="0"/>
        <v>0</v>
      </c>
      <c r="D15" s="42">
        <f>'13'!$E$28</f>
        <v>0</v>
      </c>
      <c r="E15" s="43">
        <f t="shared" si="1"/>
        <v>0</v>
      </c>
      <c r="F15" s="42">
        <f>'13'!$E$27</f>
        <v>0</v>
      </c>
      <c r="G15" s="43">
        <f t="shared" si="2"/>
        <v>0</v>
      </c>
    </row>
    <row r="16" spans="1:7">
      <c r="A16" s="42">
        <v>14</v>
      </c>
      <c r="B16" s="42">
        <f>'14'!$E$26</f>
        <v>0</v>
      </c>
      <c r="C16" s="43">
        <f t="shared" si="0"/>
        <v>0</v>
      </c>
      <c r="D16" s="42">
        <f>'14'!$E$28</f>
        <v>0</v>
      </c>
      <c r="E16" s="43">
        <f t="shared" si="1"/>
        <v>0</v>
      </c>
      <c r="F16" s="42">
        <f>'14'!$E$27</f>
        <v>0</v>
      </c>
      <c r="G16" s="43">
        <f t="shared" si="2"/>
        <v>0</v>
      </c>
    </row>
    <row r="17" spans="1:7">
      <c r="A17" s="42">
        <v>15</v>
      </c>
      <c r="B17" s="42">
        <f>'15'!$E$26</f>
        <v>0</v>
      </c>
      <c r="C17" s="43">
        <f t="shared" si="0"/>
        <v>0</v>
      </c>
      <c r="D17" s="42">
        <f>'15'!$E$28</f>
        <v>0</v>
      </c>
      <c r="E17" s="43">
        <f t="shared" si="1"/>
        <v>0</v>
      </c>
      <c r="F17" s="42">
        <f>'15'!$E$27</f>
        <v>0</v>
      </c>
      <c r="G17" s="43">
        <f t="shared" si="2"/>
        <v>0</v>
      </c>
    </row>
    <row r="18" spans="1:7">
      <c r="A18" s="42">
        <v>16</v>
      </c>
      <c r="B18" s="42">
        <f>'16'!$E$26</f>
        <v>0</v>
      </c>
      <c r="C18" s="43">
        <f t="shared" si="0"/>
        <v>0</v>
      </c>
      <c r="D18" s="42">
        <f>'16'!$E$28</f>
        <v>0</v>
      </c>
      <c r="E18" s="43">
        <f t="shared" si="1"/>
        <v>0</v>
      </c>
      <c r="F18" s="42">
        <f>'16'!$E$27</f>
        <v>0</v>
      </c>
      <c r="G18" s="43">
        <f t="shared" si="2"/>
        <v>0</v>
      </c>
    </row>
    <row r="19" spans="1:7">
      <c r="A19" s="42">
        <v>17</v>
      </c>
      <c r="B19" s="42">
        <f>'17'!$E$26</f>
        <v>0</v>
      </c>
      <c r="C19" s="43">
        <f t="shared" si="0"/>
        <v>0</v>
      </c>
      <c r="D19" s="42">
        <f>'17'!$E$28</f>
        <v>0</v>
      </c>
      <c r="E19" s="43">
        <f t="shared" si="1"/>
        <v>0</v>
      </c>
      <c r="F19" s="42">
        <f>'17'!$E$27</f>
        <v>0</v>
      </c>
      <c r="G19" s="43">
        <f t="shared" si="2"/>
        <v>0</v>
      </c>
    </row>
    <row r="20" spans="1:7">
      <c r="A20" s="42">
        <v>18</v>
      </c>
      <c r="B20" s="42">
        <f>'18'!$E$26</f>
        <v>0</v>
      </c>
      <c r="C20" s="43">
        <f t="shared" si="0"/>
        <v>0</v>
      </c>
      <c r="D20" s="42">
        <f>'18'!$E$28</f>
        <v>0</v>
      </c>
      <c r="E20" s="43">
        <f t="shared" si="1"/>
        <v>0</v>
      </c>
      <c r="F20" s="42">
        <f>'18'!$E$27</f>
        <v>0</v>
      </c>
      <c r="G20" s="43">
        <f t="shared" si="2"/>
        <v>0</v>
      </c>
    </row>
    <row r="21" spans="1:7">
      <c r="A21" s="42">
        <v>19</v>
      </c>
      <c r="B21" s="42">
        <f>'19'!$E$26</f>
        <v>0</v>
      </c>
      <c r="C21" s="43">
        <f t="shared" si="0"/>
        <v>0</v>
      </c>
      <c r="D21" s="42">
        <f>'19'!$E$28</f>
        <v>0</v>
      </c>
      <c r="E21" s="43">
        <f t="shared" si="1"/>
        <v>0</v>
      </c>
      <c r="F21" s="42">
        <f>'19'!$E$27</f>
        <v>0</v>
      </c>
      <c r="G21" s="43">
        <f t="shared" si="2"/>
        <v>0</v>
      </c>
    </row>
    <row r="22" spans="1:7">
      <c r="A22" s="42">
        <v>20</v>
      </c>
      <c r="B22" s="42">
        <f>'20'!$E$26</f>
        <v>0</v>
      </c>
      <c r="C22" s="43">
        <f t="shared" si="0"/>
        <v>0</v>
      </c>
      <c r="D22" s="42">
        <f>'20'!$E$28</f>
        <v>0</v>
      </c>
      <c r="E22" s="43">
        <f t="shared" si="1"/>
        <v>0</v>
      </c>
      <c r="F22" s="42">
        <f>'20'!$E$27</f>
        <v>0</v>
      </c>
      <c r="G22" s="43">
        <f t="shared" si="2"/>
        <v>0</v>
      </c>
    </row>
    <row r="23" spans="1:7">
      <c r="A23" s="42">
        <v>21</v>
      </c>
      <c r="B23" s="42">
        <f>'21'!$E$26</f>
        <v>0</v>
      </c>
      <c r="C23" s="43">
        <f t="shared" si="0"/>
        <v>0</v>
      </c>
      <c r="D23" s="42">
        <f>'21'!$E$28</f>
        <v>0</v>
      </c>
      <c r="E23" s="43">
        <f t="shared" si="1"/>
        <v>0</v>
      </c>
      <c r="F23" s="42">
        <f>'21'!$E$27</f>
        <v>0</v>
      </c>
      <c r="G23" s="43">
        <f t="shared" si="2"/>
        <v>0</v>
      </c>
    </row>
    <row r="24" spans="1:7">
      <c r="A24" s="42">
        <v>22</v>
      </c>
      <c r="B24" s="42">
        <f>'22'!$E$26</f>
        <v>0</v>
      </c>
      <c r="C24" s="43">
        <f t="shared" si="0"/>
        <v>0</v>
      </c>
      <c r="D24" s="42">
        <f>'22'!$E$28</f>
        <v>0</v>
      </c>
      <c r="E24" s="43">
        <f t="shared" si="1"/>
        <v>0</v>
      </c>
      <c r="F24" s="42">
        <f>'22'!$E$27</f>
        <v>0</v>
      </c>
      <c r="G24" s="43">
        <f t="shared" si="2"/>
        <v>0</v>
      </c>
    </row>
    <row r="25" spans="1:7">
      <c r="A25" s="42">
        <v>23</v>
      </c>
      <c r="B25" s="42">
        <f>'23'!$E$26</f>
        <v>0</v>
      </c>
      <c r="C25" s="43">
        <f t="shared" si="0"/>
        <v>0</v>
      </c>
      <c r="D25" s="42">
        <f>'23'!$E$28</f>
        <v>0</v>
      </c>
      <c r="E25" s="43">
        <f t="shared" si="1"/>
        <v>0</v>
      </c>
      <c r="F25" s="42">
        <f>'23'!$E$27</f>
        <v>0</v>
      </c>
      <c r="G25" s="43">
        <f t="shared" si="2"/>
        <v>0</v>
      </c>
    </row>
    <row r="26" spans="1:7">
      <c r="A26" s="42">
        <v>24</v>
      </c>
      <c r="B26" s="42">
        <f>'24'!$E$26</f>
        <v>0</v>
      </c>
      <c r="C26" s="43">
        <f t="shared" si="0"/>
        <v>0</v>
      </c>
      <c r="D26" s="42">
        <f>'24'!$E$28</f>
        <v>0</v>
      </c>
      <c r="E26" s="43">
        <f t="shared" si="1"/>
        <v>0</v>
      </c>
      <c r="F26" s="42">
        <f>'24'!$E$27</f>
        <v>0</v>
      </c>
      <c r="G26" s="43">
        <f t="shared" si="2"/>
        <v>0</v>
      </c>
    </row>
    <row r="27" spans="1:7">
      <c r="A27" s="42">
        <v>25</v>
      </c>
      <c r="B27" s="42">
        <f>'25'!$E$26</f>
        <v>0</v>
      </c>
      <c r="C27" s="43">
        <f t="shared" si="0"/>
        <v>0</v>
      </c>
      <c r="D27" s="42">
        <f>'25'!$E$28</f>
        <v>0</v>
      </c>
      <c r="E27" s="43">
        <f t="shared" si="1"/>
        <v>0</v>
      </c>
      <c r="F27" s="42">
        <f>'25'!$E$27</f>
        <v>0</v>
      </c>
      <c r="G27" s="43">
        <f t="shared" si="2"/>
        <v>0</v>
      </c>
    </row>
    <row r="28" spans="1:7">
      <c r="A28" s="42">
        <v>26</v>
      </c>
      <c r="B28" s="42">
        <f>'26'!$E$26</f>
        <v>0</v>
      </c>
      <c r="C28" s="43">
        <f t="shared" si="0"/>
        <v>0</v>
      </c>
      <c r="D28" s="42">
        <f>'26'!$E$28</f>
        <v>0</v>
      </c>
      <c r="E28" s="43">
        <f t="shared" si="1"/>
        <v>0</v>
      </c>
      <c r="F28" s="42">
        <f>'26'!$E$27</f>
        <v>0</v>
      </c>
      <c r="G28" s="43">
        <f t="shared" si="2"/>
        <v>0</v>
      </c>
    </row>
    <row r="29" spans="1:7">
      <c r="A29" s="42">
        <v>27</v>
      </c>
      <c r="B29" s="42">
        <f>'27'!$E$26</f>
        <v>0</v>
      </c>
      <c r="C29" s="43">
        <f t="shared" si="0"/>
        <v>0</v>
      </c>
      <c r="D29" s="42">
        <f>'27'!$E$28</f>
        <v>0</v>
      </c>
      <c r="E29" s="43">
        <f t="shared" si="1"/>
        <v>0</v>
      </c>
      <c r="F29" s="42">
        <f>'27'!$E$27</f>
        <v>0</v>
      </c>
      <c r="G29" s="43">
        <f t="shared" si="2"/>
        <v>0</v>
      </c>
    </row>
    <row r="30" spans="1:7">
      <c r="A30" s="42">
        <v>28</v>
      </c>
      <c r="B30" s="42">
        <f>'28'!$E$26</f>
        <v>0</v>
      </c>
      <c r="C30" s="43">
        <f t="shared" si="0"/>
        <v>0</v>
      </c>
      <c r="D30" s="42">
        <f>'28'!$E$28</f>
        <v>0</v>
      </c>
      <c r="E30" s="43">
        <f t="shared" si="1"/>
        <v>0</v>
      </c>
      <c r="F30" s="42">
        <f>'28'!$E$27</f>
        <v>0</v>
      </c>
      <c r="G30" s="43">
        <f t="shared" si="2"/>
        <v>0</v>
      </c>
    </row>
    <row r="31" spans="1:7">
      <c r="A31" s="42">
        <v>29</v>
      </c>
      <c r="B31" s="42">
        <f>'29'!$E$26</f>
        <v>0</v>
      </c>
      <c r="C31" s="43">
        <f t="shared" si="0"/>
        <v>0</v>
      </c>
      <c r="D31" s="42">
        <f>'29'!$E$28</f>
        <v>0</v>
      </c>
      <c r="E31" s="43">
        <f t="shared" si="1"/>
        <v>0</v>
      </c>
      <c r="F31" s="42">
        <f>'29'!$E$27</f>
        <v>0</v>
      </c>
      <c r="G31" s="43">
        <f t="shared" si="2"/>
        <v>0</v>
      </c>
    </row>
    <row r="32" spans="1:7">
      <c r="A32" s="42">
        <v>30</v>
      </c>
      <c r="B32" s="42">
        <f>'30'!$E$26</f>
        <v>0</v>
      </c>
      <c r="C32" s="43">
        <f t="shared" si="0"/>
        <v>0</v>
      </c>
      <c r="D32" s="42">
        <f>'30'!$E$28</f>
        <v>0</v>
      </c>
      <c r="E32" s="43">
        <f t="shared" si="1"/>
        <v>0</v>
      </c>
      <c r="F32" s="42">
        <f>'30'!$E$27</f>
        <v>0</v>
      </c>
      <c r="G32" s="43">
        <f t="shared" si="2"/>
        <v>0</v>
      </c>
    </row>
    <row r="33" spans="1:7" ht="13.5" thickBot="1">
      <c r="A33" s="42">
        <v>31</v>
      </c>
      <c r="B33" s="42">
        <f>'31'!$E$26</f>
        <v>0</v>
      </c>
      <c r="C33" s="43">
        <f t="shared" si="0"/>
        <v>0</v>
      </c>
      <c r="D33" s="42">
        <f>'31'!$E$28</f>
        <v>0</v>
      </c>
      <c r="E33" s="43">
        <f t="shared" si="1"/>
        <v>0</v>
      </c>
      <c r="F33" s="42">
        <f>'31'!$E$27</f>
        <v>0</v>
      </c>
      <c r="G33" s="43">
        <f t="shared" si="2"/>
        <v>0</v>
      </c>
    </row>
    <row r="34" spans="1:7" ht="13.5" thickBot="1">
      <c r="A34" s="44" t="s">
        <v>39</v>
      </c>
      <c r="B34" s="56">
        <f t="shared" ref="B34:G34" si="3">SUM(B3:B33)</f>
        <v>28</v>
      </c>
      <c r="C34" s="57">
        <f t="shared" si="3"/>
        <v>11289.599999999999</v>
      </c>
      <c r="D34" s="56">
        <f t="shared" si="3"/>
        <v>0</v>
      </c>
      <c r="E34" s="57">
        <f t="shared" si="3"/>
        <v>0</v>
      </c>
      <c r="F34" s="56">
        <f t="shared" si="3"/>
        <v>0</v>
      </c>
      <c r="G34" s="57">
        <f t="shared" si="3"/>
        <v>0</v>
      </c>
    </row>
  </sheetData>
  <mergeCells count="3">
    <mergeCell ref="B1:C1"/>
    <mergeCell ref="D1:E1"/>
    <mergeCell ref="F1:G1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pane ySplit="1" topLeftCell="A6" activePane="bottomLeft" state="frozen"/>
      <selection pane="bottomLeft" activeCell="K9" sqref="K9"/>
    </sheetView>
  </sheetViews>
  <sheetFormatPr defaultRowHeight="12.75"/>
  <cols>
    <col min="1" max="4" width="9.140625" style="6"/>
    <col min="5" max="5" width="11.42578125" style="6" bestFit="1" customWidth="1"/>
    <col min="6" max="8" width="9.140625" style="6"/>
    <col min="9" max="9" width="11.28515625" style="6" bestFit="1" customWidth="1"/>
    <col min="18" max="20" width="9.140625" style="6"/>
  </cols>
  <sheetData>
    <row r="1" spans="1:16" ht="25.5">
      <c r="A1" s="28" t="s">
        <v>34</v>
      </c>
      <c r="B1" s="28" t="s">
        <v>22</v>
      </c>
      <c r="C1" s="28" t="s">
        <v>32</v>
      </c>
      <c r="D1" s="28" t="s">
        <v>32</v>
      </c>
      <c r="E1" s="28" t="s">
        <v>38</v>
      </c>
      <c r="F1" s="29" t="s">
        <v>33</v>
      </c>
      <c r="I1" s="36" t="s">
        <v>35</v>
      </c>
      <c r="J1" s="36" t="s">
        <v>36</v>
      </c>
      <c r="K1" s="36" t="s">
        <v>37</v>
      </c>
      <c r="L1" s="36" t="s">
        <v>42</v>
      </c>
      <c r="M1" s="36" t="s">
        <v>52</v>
      </c>
      <c r="N1" s="36" t="s">
        <v>43</v>
      </c>
      <c r="O1" s="28"/>
      <c r="P1" s="33" t="s">
        <v>40</v>
      </c>
    </row>
    <row r="2" spans="1:16">
      <c r="A2" s="6">
        <v>1</v>
      </c>
      <c r="B2" s="28" t="str">
        <f>'1'!$B$4</f>
        <v>Široký</v>
      </c>
      <c r="C2" s="28" t="str">
        <f>'1'!$B$5</f>
        <v>Fontoš</v>
      </c>
      <c r="D2" s="28">
        <f>'1'!$B$6</f>
        <v>0</v>
      </c>
      <c r="E2" s="28">
        <f t="shared" ref="E2:E3" si="0">IF(D2&gt;"0",3,IF(C2&gt;"0",2,IF(B2="0",0,0)))</f>
        <v>2</v>
      </c>
      <c r="F2" s="30">
        <f>'1'!$O$4</f>
        <v>475</v>
      </c>
      <c r="I2" s="6">
        <f>IF(B2="šulc",F2/2,IF(AND(C2="šulc",E2=2),F2/2,IF(AND(C2="šulc",E2=3),(F2/2)/2,IF(D2="šulc",(F2/2)/2,0))))</f>
        <v>0</v>
      </c>
      <c r="J2" s="6">
        <f>IF(B2="široký",F2/2,IF(AND(C2="široký",E2=2),F2/2,IF(AND(C2="široký",E2=3),(F2/2)/2,IF(D2="široký",(F2/2)/2,0))))</f>
        <v>237.5</v>
      </c>
      <c r="K2" s="6">
        <f>IF(B2="fontoš",F2/2,IF(AND(C2="fontoš",E2=2),F2/2,IF(AND(C2="fontoš",E2=3),(F2/2)/2,IF(D2="fontoš",(F2/2)/2,0))))</f>
        <v>237.5</v>
      </c>
      <c r="L2" s="6">
        <f>IF(B2="kúcha",F2/2,IF(AND(C2="kúcha",E2=2),F2/2,IF(AND(C2="kúcha",E2=3),(F2/2)/2,IF(D2="kúcha",(F2/2)/2,0))))</f>
        <v>0</v>
      </c>
      <c r="M2" s="6">
        <f>IF(B2="neuman",F2/2,IF(AND(C2="neuman",E2=2),F2/2,IF(AND(C2="neuman",E2=3),(F2/2)/2,IF(D2="neuman",(F2/2)/2,0))))</f>
        <v>0</v>
      </c>
      <c r="N2" s="6">
        <f>IF(B2="šafránek",F2/2,IF(AND(C2="šafránek",E2=2),F2/2,IF(AND(C2="šafránek",E2=3),(F2/2)/2,IF(D2="šafránek",(F2/2)/2,0))))</f>
        <v>0</v>
      </c>
      <c r="O2" s="6"/>
      <c r="P2">
        <f>SUM(I2:O2)</f>
        <v>475</v>
      </c>
    </row>
    <row r="3" spans="1:16">
      <c r="A3" s="6">
        <v>2</v>
      </c>
      <c r="B3" s="28" t="str">
        <f>'2'!$B$4</f>
        <v>Široký</v>
      </c>
      <c r="C3" s="6" t="str">
        <f>'2'!$B$5</f>
        <v>Fontoš</v>
      </c>
      <c r="D3" s="6">
        <f>'2'!$B$6</f>
        <v>0</v>
      </c>
      <c r="E3" s="28">
        <f t="shared" si="0"/>
        <v>2</v>
      </c>
      <c r="F3" s="30">
        <f>'2'!$O$4</f>
        <v>275</v>
      </c>
      <c r="I3" s="6">
        <f t="shared" ref="I3:I32" si="1">IF(B3="šulc",F3/2,IF(AND(C3="šulc",E3=2),F3/2,IF(AND(C3="šulc",E3=3),(F3/2)/2,IF(D3="šulc",(F3/2)/2,0))))</f>
        <v>0</v>
      </c>
      <c r="J3" s="6">
        <f t="shared" ref="J3:J32" si="2">IF(B3="široký",F3/2,IF(AND(C3="široký",E3=2),F3/2,IF(AND(C3="široký",E3=3),(F3/2)/2,IF(D3="široký",(F3/2)/2,0))))</f>
        <v>137.5</v>
      </c>
      <c r="K3" s="6">
        <f t="shared" ref="K3:K32" si="3">IF(B3="fontoš",F3/2,IF(AND(C3="fontoš",E3=2),F3/2,IF(AND(C3="fontoš",E3=3),(F3/2)/2,IF(D3="fontoš",(F3/2)/2,0))))</f>
        <v>137.5</v>
      </c>
      <c r="L3" s="6">
        <f t="shared" ref="L3:L32" si="4">IF(B3="kúcha",F3/2,IF(AND(C3="kúcha",E3=2),F3/2,IF(AND(C3="kúcha",E3=3),(F3/2)/2,IF(D3="kúcha",(F3/2)/2,0))))</f>
        <v>0</v>
      </c>
      <c r="M3" s="6">
        <f t="shared" ref="M3:M32" si="5">IF(B3="neuman",F3/2,IF(AND(C3="neuman",E3=2),F3/2,IF(AND(C3="neuman",E3=3),(F3/2)/2,IF(D3="neuman",(F3/2)/2,0))))</f>
        <v>0</v>
      </c>
      <c r="N3" s="6">
        <f t="shared" ref="N3:N32" si="6">IF(B3="šafránek",F3/2,IF(AND(C3="šafránek",E3=2),F3/2,IF(AND(C3="šafránek",E3=3),(F3/2)/2,IF(D3="šafránek",(F3/2)/2,0))))</f>
        <v>0</v>
      </c>
      <c r="O3" s="6"/>
      <c r="P3">
        <f t="shared" ref="P3:P32" si="7">SUM(I3:O3)</f>
        <v>275</v>
      </c>
    </row>
    <row r="4" spans="1:16">
      <c r="A4" s="6">
        <v>3</v>
      </c>
      <c r="B4" s="28" t="str">
        <f>'3'!$B$4</f>
        <v>Široký</v>
      </c>
      <c r="C4" s="6" t="str">
        <f>'3'!$B$5</f>
        <v>Fontoš</v>
      </c>
      <c r="D4" s="6">
        <f>'3'!$B$6</f>
        <v>0</v>
      </c>
      <c r="E4" s="28">
        <f>IF(D4&gt;"0",3,IF(C4&gt;"0",2,IF(B4="0",0,0)))</f>
        <v>2</v>
      </c>
      <c r="F4" s="30">
        <f>'3'!$O$4</f>
        <v>550</v>
      </c>
      <c r="I4" s="6">
        <f t="shared" si="1"/>
        <v>0</v>
      </c>
      <c r="J4" s="6">
        <f t="shared" si="2"/>
        <v>275</v>
      </c>
      <c r="K4" s="6">
        <f t="shared" si="3"/>
        <v>275</v>
      </c>
      <c r="L4" s="6">
        <f t="shared" si="4"/>
        <v>0</v>
      </c>
      <c r="M4" s="6">
        <f t="shared" si="5"/>
        <v>0</v>
      </c>
      <c r="N4" s="6">
        <f t="shared" si="6"/>
        <v>0</v>
      </c>
      <c r="O4" s="6"/>
      <c r="P4">
        <f t="shared" si="7"/>
        <v>550</v>
      </c>
    </row>
    <row r="5" spans="1:16">
      <c r="A5" s="6">
        <v>4</v>
      </c>
      <c r="B5" s="28">
        <f>'4'!$B$4</f>
        <v>0</v>
      </c>
      <c r="C5" s="28">
        <f>'4'!$B$5</f>
        <v>0</v>
      </c>
      <c r="D5" s="28">
        <f>'4'!$B$6</f>
        <v>0</v>
      </c>
      <c r="E5" s="28">
        <f t="shared" ref="E5:E32" si="8">IF(D5&gt;"0",3,IF(C5&gt;"0",2,IF(B5="0",0,0)))</f>
        <v>0</v>
      </c>
      <c r="F5" s="30">
        <f>'4'!$O$4</f>
        <v>0</v>
      </c>
      <c r="I5" s="6">
        <f t="shared" si="1"/>
        <v>0</v>
      </c>
      <c r="J5" s="6">
        <f t="shared" si="2"/>
        <v>0</v>
      </c>
      <c r="K5" s="6">
        <f t="shared" si="3"/>
        <v>0</v>
      </c>
      <c r="L5" s="6">
        <f t="shared" si="4"/>
        <v>0</v>
      </c>
      <c r="M5" s="6">
        <f t="shared" si="5"/>
        <v>0</v>
      </c>
      <c r="N5" s="6">
        <f t="shared" si="6"/>
        <v>0</v>
      </c>
      <c r="O5" s="6"/>
      <c r="P5">
        <f t="shared" si="7"/>
        <v>0</v>
      </c>
    </row>
    <row r="6" spans="1:16">
      <c r="A6" s="6">
        <v>5</v>
      </c>
      <c r="B6" s="28">
        <f>'5'!$B$4</f>
        <v>0</v>
      </c>
      <c r="C6" s="6">
        <f>'5'!$B$5</f>
        <v>0</v>
      </c>
      <c r="D6" s="6">
        <f>'5'!$B$6</f>
        <v>0</v>
      </c>
      <c r="E6" s="28">
        <f t="shared" si="8"/>
        <v>0</v>
      </c>
      <c r="F6" s="30">
        <f>'5'!$O$4</f>
        <v>0</v>
      </c>
      <c r="I6" s="6">
        <f t="shared" si="1"/>
        <v>0</v>
      </c>
      <c r="J6" s="6">
        <f t="shared" si="2"/>
        <v>0</v>
      </c>
      <c r="K6" s="6">
        <f t="shared" si="3"/>
        <v>0</v>
      </c>
      <c r="L6" s="6">
        <f t="shared" si="4"/>
        <v>0</v>
      </c>
      <c r="M6" s="6">
        <f t="shared" si="5"/>
        <v>0</v>
      </c>
      <c r="N6" s="6">
        <f t="shared" si="6"/>
        <v>0</v>
      </c>
      <c r="O6" s="6"/>
      <c r="P6">
        <f t="shared" si="7"/>
        <v>0</v>
      </c>
    </row>
    <row r="7" spans="1:16">
      <c r="A7" s="6">
        <v>6</v>
      </c>
      <c r="B7" s="28">
        <f>'6'!$B$4</f>
        <v>0</v>
      </c>
      <c r="C7" s="6">
        <f>'6'!$B$5</f>
        <v>0</v>
      </c>
      <c r="D7" s="6">
        <f>'6'!$B$6</f>
        <v>0</v>
      </c>
      <c r="E7" s="28">
        <f t="shared" si="8"/>
        <v>0</v>
      </c>
      <c r="F7" s="30">
        <f>'6'!$O$4</f>
        <v>0</v>
      </c>
      <c r="I7" s="6">
        <f t="shared" si="1"/>
        <v>0</v>
      </c>
      <c r="J7" s="6">
        <f t="shared" si="2"/>
        <v>0</v>
      </c>
      <c r="K7" s="6">
        <f t="shared" si="3"/>
        <v>0</v>
      </c>
      <c r="L7" s="6">
        <f t="shared" si="4"/>
        <v>0</v>
      </c>
      <c r="M7" s="6">
        <f t="shared" si="5"/>
        <v>0</v>
      </c>
      <c r="N7" s="6">
        <f t="shared" si="6"/>
        <v>0</v>
      </c>
      <c r="O7" s="6"/>
      <c r="P7">
        <f t="shared" si="7"/>
        <v>0</v>
      </c>
    </row>
    <row r="8" spans="1:16">
      <c r="A8" s="6">
        <v>7</v>
      </c>
      <c r="B8" s="28" t="str">
        <f>'7'!$B$4</f>
        <v>Šulc</v>
      </c>
      <c r="C8" s="6" t="str">
        <f>'7'!$B$5</f>
        <v>Široký</v>
      </c>
      <c r="D8" s="6" t="str">
        <f>'7'!$B$6</f>
        <v>Fontoš</v>
      </c>
      <c r="E8" s="28">
        <f t="shared" si="8"/>
        <v>3</v>
      </c>
      <c r="F8" s="30">
        <f>'7'!$O$4</f>
        <v>50</v>
      </c>
      <c r="I8" s="6">
        <f t="shared" si="1"/>
        <v>25</v>
      </c>
      <c r="J8" s="6">
        <f t="shared" si="2"/>
        <v>12.5</v>
      </c>
      <c r="K8" s="6">
        <f t="shared" si="3"/>
        <v>12.5</v>
      </c>
      <c r="L8" s="6">
        <f t="shared" si="4"/>
        <v>0</v>
      </c>
      <c r="M8" s="6">
        <f t="shared" si="5"/>
        <v>0</v>
      </c>
      <c r="N8" s="6">
        <f t="shared" si="6"/>
        <v>0</v>
      </c>
      <c r="O8" s="6"/>
      <c r="P8">
        <f t="shared" si="7"/>
        <v>50</v>
      </c>
    </row>
    <row r="9" spans="1:16">
      <c r="A9" s="6">
        <v>8</v>
      </c>
      <c r="B9" s="28" t="str">
        <f>'8'!$B$4</f>
        <v>Široký</v>
      </c>
      <c r="C9" s="6" t="str">
        <f>'8'!$B$5</f>
        <v>Šulc</v>
      </c>
      <c r="D9" s="6" t="str">
        <f>'8'!$B$6</f>
        <v>Fontoš</v>
      </c>
      <c r="E9" s="28">
        <f t="shared" si="8"/>
        <v>3</v>
      </c>
      <c r="F9" s="30">
        <f>'8'!$O$4</f>
        <v>750</v>
      </c>
      <c r="I9" s="6">
        <f t="shared" si="1"/>
        <v>187.5</v>
      </c>
      <c r="J9" s="6">
        <f t="shared" si="2"/>
        <v>375</v>
      </c>
      <c r="K9" s="6">
        <f t="shared" si="3"/>
        <v>187.5</v>
      </c>
      <c r="L9" s="6">
        <f t="shared" si="4"/>
        <v>0</v>
      </c>
      <c r="M9" s="6">
        <f t="shared" si="5"/>
        <v>0</v>
      </c>
      <c r="N9" s="6">
        <f t="shared" si="6"/>
        <v>0</v>
      </c>
      <c r="O9" s="6"/>
      <c r="P9">
        <f t="shared" si="7"/>
        <v>750</v>
      </c>
    </row>
    <row r="10" spans="1:16">
      <c r="A10" s="6">
        <v>9</v>
      </c>
      <c r="B10" s="28" t="str">
        <f>'9'!$B$4</f>
        <v>Široký</v>
      </c>
      <c r="C10" s="6" t="str">
        <f>'9'!$B$5</f>
        <v>Šulc</v>
      </c>
      <c r="D10" s="6" t="str">
        <f>'9'!$B$6</f>
        <v>Fontoš</v>
      </c>
      <c r="E10" s="28">
        <f t="shared" si="8"/>
        <v>3</v>
      </c>
      <c r="F10" s="30">
        <f>'9'!$O$4</f>
        <v>1250</v>
      </c>
      <c r="I10" s="6">
        <f t="shared" si="1"/>
        <v>312.5</v>
      </c>
      <c r="J10" s="6">
        <f t="shared" si="2"/>
        <v>625</v>
      </c>
      <c r="K10" s="6">
        <f t="shared" si="3"/>
        <v>312.5</v>
      </c>
      <c r="L10" s="6">
        <f t="shared" si="4"/>
        <v>0</v>
      </c>
      <c r="M10" s="6">
        <f t="shared" si="5"/>
        <v>0</v>
      </c>
      <c r="N10" s="6">
        <f t="shared" si="6"/>
        <v>0</v>
      </c>
      <c r="O10" s="6"/>
      <c r="P10">
        <f t="shared" si="7"/>
        <v>1250</v>
      </c>
    </row>
    <row r="11" spans="1:16">
      <c r="A11" s="6">
        <v>10</v>
      </c>
      <c r="B11" s="28">
        <f>'10'!$B$4</f>
        <v>0</v>
      </c>
      <c r="C11" s="6">
        <f>'10'!$B$5</f>
        <v>0</v>
      </c>
      <c r="D11" s="6">
        <f>'10'!$B$6</f>
        <v>0</v>
      </c>
      <c r="E11" s="28">
        <f t="shared" si="8"/>
        <v>0</v>
      </c>
      <c r="F11" s="30">
        <f>'10'!$O$4</f>
        <v>0</v>
      </c>
      <c r="I11" s="6">
        <f t="shared" si="1"/>
        <v>0</v>
      </c>
      <c r="J11" s="6">
        <f t="shared" si="2"/>
        <v>0</v>
      </c>
      <c r="K11" s="6">
        <f t="shared" si="3"/>
        <v>0</v>
      </c>
      <c r="L11" s="6">
        <f t="shared" si="4"/>
        <v>0</v>
      </c>
      <c r="M11" s="6">
        <f t="shared" si="5"/>
        <v>0</v>
      </c>
      <c r="N11" s="6">
        <f t="shared" si="6"/>
        <v>0</v>
      </c>
      <c r="O11" s="6"/>
      <c r="P11">
        <f t="shared" si="7"/>
        <v>0</v>
      </c>
    </row>
    <row r="12" spans="1:16">
      <c r="A12" s="6">
        <v>11</v>
      </c>
      <c r="B12" s="28">
        <f>'11'!$B$4</f>
        <v>0</v>
      </c>
      <c r="C12" s="6">
        <f>'11'!$B$5</f>
        <v>0</v>
      </c>
      <c r="D12" s="6">
        <f>'11'!$B$6</f>
        <v>0</v>
      </c>
      <c r="E12" s="28">
        <f t="shared" si="8"/>
        <v>0</v>
      </c>
      <c r="F12" s="30">
        <f>'11'!$O$4</f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  <c r="L12" s="6">
        <f t="shared" si="4"/>
        <v>0</v>
      </c>
      <c r="M12" s="6">
        <f t="shared" si="5"/>
        <v>0</v>
      </c>
      <c r="N12" s="6">
        <f t="shared" si="6"/>
        <v>0</v>
      </c>
      <c r="O12" s="6"/>
      <c r="P12">
        <f t="shared" si="7"/>
        <v>0</v>
      </c>
    </row>
    <row r="13" spans="1:16">
      <c r="A13" s="6">
        <v>12</v>
      </c>
      <c r="B13" s="28">
        <f>'12'!$B$4</f>
        <v>0</v>
      </c>
      <c r="C13" s="6">
        <f>'12'!$B$5</f>
        <v>0</v>
      </c>
      <c r="D13" s="6">
        <f>'12'!$B$6</f>
        <v>0</v>
      </c>
      <c r="E13" s="28">
        <f t="shared" si="8"/>
        <v>0</v>
      </c>
      <c r="F13" s="30">
        <f>'12'!$O$4</f>
        <v>0</v>
      </c>
      <c r="I13" s="6">
        <f t="shared" si="1"/>
        <v>0</v>
      </c>
      <c r="J13" s="6">
        <f t="shared" si="2"/>
        <v>0</v>
      </c>
      <c r="K13" s="6">
        <f t="shared" si="3"/>
        <v>0</v>
      </c>
      <c r="L13" s="6">
        <f t="shared" si="4"/>
        <v>0</v>
      </c>
      <c r="M13" s="6">
        <f t="shared" si="5"/>
        <v>0</v>
      </c>
      <c r="N13" s="6">
        <f t="shared" si="6"/>
        <v>0</v>
      </c>
      <c r="O13" s="6"/>
      <c r="P13">
        <f t="shared" si="7"/>
        <v>0</v>
      </c>
    </row>
    <row r="14" spans="1:16">
      <c r="A14" s="6">
        <v>13</v>
      </c>
      <c r="B14" s="28">
        <f>'13'!$B$4</f>
        <v>0</v>
      </c>
      <c r="C14" s="6">
        <f>'13'!$B$5</f>
        <v>0</v>
      </c>
      <c r="D14" s="6">
        <f>'13'!$B$6</f>
        <v>0</v>
      </c>
      <c r="E14" s="28">
        <f t="shared" si="8"/>
        <v>0</v>
      </c>
      <c r="F14" s="30">
        <f>'13'!$O$4</f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  <c r="L14" s="6">
        <f t="shared" si="4"/>
        <v>0</v>
      </c>
      <c r="M14" s="6">
        <f t="shared" si="5"/>
        <v>0</v>
      </c>
      <c r="N14" s="6">
        <f t="shared" si="6"/>
        <v>0</v>
      </c>
      <c r="O14" s="6"/>
      <c r="P14">
        <f t="shared" si="7"/>
        <v>0</v>
      </c>
    </row>
    <row r="15" spans="1:16">
      <c r="A15" s="6">
        <v>14</v>
      </c>
      <c r="B15" s="28">
        <f>'14'!$B$4</f>
        <v>0</v>
      </c>
      <c r="C15" s="6">
        <f>'14'!$B$5</f>
        <v>0</v>
      </c>
      <c r="D15" s="6">
        <f>'14'!$B$6</f>
        <v>0</v>
      </c>
      <c r="E15" s="28">
        <f t="shared" si="8"/>
        <v>0</v>
      </c>
      <c r="F15" s="30">
        <f>'14'!$O$4</f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  <c r="L15" s="6">
        <f t="shared" si="4"/>
        <v>0</v>
      </c>
      <c r="M15" s="6">
        <f t="shared" si="5"/>
        <v>0</v>
      </c>
      <c r="N15" s="6">
        <f t="shared" si="6"/>
        <v>0</v>
      </c>
      <c r="O15" s="6"/>
      <c r="P15">
        <f t="shared" si="7"/>
        <v>0</v>
      </c>
    </row>
    <row r="16" spans="1:16">
      <c r="A16" s="6">
        <v>15</v>
      </c>
      <c r="B16" s="28">
        <f>'15'!$B$4</f>
        <v>0</v>
      </c>
      <c r="C16" s="6">
        <f>'15'!$B$5</f>
        <v>0</v>
      </c>
      <c r="D16" s="6">
        <f>'15'!$B$6</f>
        <v>0</v>
      </c>
      <c r="E16" s="28">
        <f t="shared" si="8"/>
        <v>0</v>
      </c>
      <c r="F16" s="30">
        <f>'15'!$O$4</f>
        <v>0</v>
      </c>
      <c r="I16" s="6">
        <f t="shared" si="1"/>
        <v>0</v>
      </c>
      <c r="J16" s="6">
        <f t="shared" si="2"/>
        <v>0</v>
      </c>
      <c r="K16" s="6">
        <f t="shared" si="3"/>
        <v>0</v>
      </c>
      <c r="L16" s="6">
        <f t="shared" si="4"/>
        <v>0</v>
      </c>
      <c r="M16" s="6">
        <f t="shared" si="5"/>
        <v>0</v>
      </c>
      <c r="N16" s="6">
        <f t="shared" si="6"/>
        <v>0</v>
      </c>
      <c r="O16" s="6"/>
      <c r="P16">
        <f t="shared" si="7"/>
        <v>0</v>
      </c>
    </row>
    <row r="17" spans="1:16">
      <c r="A17" s="6">
        <v>16</v>
      </c>
      <c r="B17" s="28">
        <f>'16'!$B$4</f>
        <v>0</v>
      </c>
      <c r="C17" s="6">
        <f>'16'!$B$5</f>
        <v>0</v>
      </c>
      <c r="D17" s="6">
        <f>'16'!$B$6</f>
        <v>0</v>
      </c>
      <c r="E17" s="28">
        <f t="shared" si="8"/>
        <v>0</v>
      </c>
      <c r="F17" s="30">
        <f>'16'!$O$4</f>
        <v>0</v>
      </c>
      <c r="I17" s="6">
        <f t="shared" si="1"/>
        <v>0</v>
      </c>
      <c r="J17" s="6">
        <f t="shared" si="2"/>
        <v>0</v>
      </c>
      <c r="K17" s="6">
        <f t="shared" si="3"/>
        <v>0</v>
      </c>
      <c r="L17" s="6">
        <f t="shared" si="4"/>
        <v>0</v>
      </c>
      <c r="M17" s="6">
        <f t="shared" si="5"/>
        <v>0</v>
      </c>
      <c r="N17" s="6">
        <f t="shared" si="6"/>
        <v>0</v>
      </c>
      <c r="O17" s="6"/>
      <c r="P17">
        <f t="shared" si="7"/>
        <v>0</v>
      </c>
    </row>
    <row r="18" spans="1:16">
      <c r="A18" s="6">
        <v>17</v>
      </c>
      <c r="B18" s="28">
        <f>'17'!$B$4</f>
        <v>0</v>
      </c>
      <c r="C18" s="6">
        <f>'17'!$B$5</f>
        <v>0</v>
      </c>
      <c r="D18" s="6">
        <f>'17'!$B$6</f>
        <v>0</v>
      </c>
      <c r="E18" s="28">
        <f t="shared" si="8"/>
        <v>0</v>
      </c>
      <c r="F18" s="30">
        <f>'17'!$O$4</f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/>
      <c r="P18">
        <f t="shared" si="7"/>
        <v>0</v>
      </c>
    </row>
    <row r="19" spans="1:16">
      <c r="A19" s="6">
        <v>18</v>
      </c>
      <c r="B19" s="28">
        <f>'18'!$B$4</f>
        <v>0</v>
      </c>
      <c r="C19" s="6">
        <f>'18'!$B$5</f>
        <v>0</v>
      </c>
      <c r="D19" s="6">
        <f>'18'!$B$6</f>
        <v>0</v>
      </c>
      <c r="E19" s="28">
        <f t="shared" si="8"/>
        <v>0</v>
      </c>
      <c r="F19" s="30">
        <f>'18'!$O$4</f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/>
      <c r="P19">
        <f t="shared" si="7"/>
        <v>0</v>
      </c>
    </row>
    <row r="20" spans="1:16">
      <c r="A20" s="6">
        <v>19</v>
      </c>
      <c r="B20" s="28">
        <f>'19'!$B$4</f>
        <v>0</v>
      </c>
      <c r="C20" s="6">
        <f>'19'!$B$5</f>
        <v>0</v>
      </c>
      <c r="D20" s="6">
        <f>'19'!$B$6</f>
        <v>0</v>
      </c>
      <c r="E20" s="28">
        <f t="shared" si="8"/>
        <v>0</v>
      </c>
      <c r="F20" s="30">
        <f>'19'!$O$4</f>
        <v>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/>
      <c r="P20">
        <f t="shared" si="7"/>
        <v>0</v>
      </c>
    </row>
    <row r="21" spans="1:16">
      <c r="A21" s="6">
        <v>20</v>
      </c>
      <c r="B21" s="28">
        <f>'20'!$B$4</f>
        <v>0</v>
      </c>
      <c r="C21" s="6">
        <f>'20'!$B$5</f>
        <v>0</v>
      </c>
      <c r="D21" s="6">
        <f>'20'!$B$6</f>
        <v>0</v>
      </c>
      <c r="E21" s="28">
        <f t="shared" si="8"/>
        <v>0</v>
      </c>
      <c r="F21" s="30">
        <f>'20'!$O$4</f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/>
      <c r="P21">
        <f t="shared" si="7"/>
        <v>0</v>
      </c>
    </row>
    <row r="22" spans="1:16">
      <c r="A22" s="6">
        <v>21</v>
      </c>
      <c r="B22" s="28">
        <f>'21'!$B$4</f>
        <v>0</v>
      </c>
      <c r="C22" s="6">
        <f>'21'!$B$5</f>
        <v>0</v>
      </c>
      <c r="D22" s="6">
        <f>'21'!$B$6</f>
        <v>0</v>
      </c>
      <c r="E22" s="28">
        <f t="shared" si="8"/>
        <v>0</v>
      </c>
      <c r="F22" s="30">
        <f>'21'!$O$4</f>
        <v>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/>
      <c r="P22">
        <f t="shared" si="7"/>
        <v>0</v>
      </c>
    </row>
    <row r="23" spans="1:16">
      <c r="A23" s="6">
        <v>22</v>
      </c>
      <c r="B23" s="28">
        <f>'22'!$B$4</f>
        <v>0</v>
      </c>
      <c r="C23" s="6">
        <f>'22'!$B$5</f>
        <v>0</v>
      </c>
      <c r="D23" s="6">
        <f>'22'!$B$6</f>
        <v>0</v>
      </c>
      <c r="E23" s="28">
        <f t="shared" si="8"/>
        <v>0</v>
      </c>
      <c r="F23" s="30">
        <f>'22'!$O$4</f>
        <v>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/>
      <c r="P23">
        <f t="shared" si="7"/>
        <v>0</v>
      </c>
    </row>
    <row r="24" spans="1:16">
      <c r="A24" s="6">
        <v>23</v>
      </c>
      <c r="B24" s="28">
        <f>'23'!$B$4</f>
        <v>0</v>
      </c>
      <c r="C24" s="6">
        <f>'23'!$B$5</f>
        <v>0</v>
      </c>
      <c r="D24" s="6">
        <f>'23'!$B$6</f>
        <v>0</v>
      </c>
      <c r="E24" s="28">
        <f t="shared" si="8"/>
        <v>0</v>
      </c>
      <c r="F24" s="30">
        <f>'23'!$O$4</f>
        <v>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/>
      <c r="P24">
        <f t="shared" si="7"/>
        <v>0</v>
      </c>
    </row>
    <row r="25" spans="1:16">
      <c r="A25" s="6">
        <v>24</v>
      </c>
      <c r="B25" s="28">
        <f>'24'!$B$4</f>
        <v>0</v>
      </c>
      <c r="C25" s="6">
        <f>'24'!$B$5</f>
        <v>0</v>
      </c>
      <c r="D25" s="6">
        <f>'24'!$B$6</f>
        <v>0</v>
      </c>
      <c r="E25" s="28">
        <f t="shared" si="8"/>
        <v>0</v>
      </c>
      <c r="F25" s="30">
        <f>'24'!$O$4</f>
        <v>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/>
      <c r="P25">
        <f t="shared" si="7"/>
        <v>0</v>
      </c>
    </row>
    <row r="26" spans="1:16">
      <c r="A26" s="6">
        <v>25</v>
      </c>
      <c r="B26" s="28">
        <f>'25'!$B$4</f>
        <v>0</v>
      </c>
      <c r="C26" s="6">
        <f>'25'!$B$5</f>
        <v>0</v>
      </c>
      <c r="D26" s="6">
        <f>'25'!$B$6</f>
        <v>0</v>
      </c>
      <c r="E26" s="28">
        <f t="shared" si="8"/>
        <v>0</v>
      </c>
      <c r="F26" s="30">
        <f>'25'!$O$4</f>
        <v>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/>
      <c r="P26">
        <f t="shared" si="7"/>
        <v>0</v>
      </c>
    </row>
    <row r="27" spans="1:16">
      <c r="A27" s="6">
        <v>26</v>
      </c>
      <c r="B27" s="28">
        <f>'26'!$B$4</f>
        <v>0</v>
      </c>
      <c r="C27" s="6">
        <f>'26'!$B$5</f>
        <v>0</v>
      </c>
      <c r="D27" s="6">
        <f>'26'!$B$6</f>
        <v>0</v>
      </c>
      <c r="E27" s="28">
        <f t="shared" si="8"/>
        <v>0</v>
      </c>
      <c r="F27" s="30">
        <f>'26'!$O$4</f>
        <v>0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/>
      <c r="P27">
        <f t="shared" si="7"/>
        <v>0</v>
      </c>
    </row>
    <row r="28" spans="1:16">
      <c r="A28" s="6">
        <v>27</v>
      </c>
      <c r="B28" s="28">
        <f>'27'!$B$4</f>
        <v>0</v>
      </c>
      <c r="C28" s="6">
        <f>'27'!$B$5</f>
        <v>0</v>
      </c>
      <c r="D28" s="6">
        <f>'27'!$B$6</f>
        <v>0</v>
      </c>
      <c r="E28" s="28">
        <f t="shared" si="8"/>
        <v>0</v>
      </c>
      <c r="F28" s="30">
        <f>'27'!$O$4</f>
        <v>0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/>
      <c r="P28">
        <f t="shared" si="7"/>
        <v>0</v>
      </c>
    </row>
    <row r="29" spans="1:16">
      <c r="A29" s="6">
        <v>28</v>
      </c>
      <c r="B29" s="28">
        <f>'28'!$B$4</f>
        <v>0</v>
      </c>
      <c r="C29" s="6">
        <f>'28'!$B$5</f>
        <v>0</v>
      </c>
      <c r="D29" s="6">
        <f>'28'!$B$6</f>
        <v>0</v>
      </c>
      <c r="E29" s="28">
        <f t="shared" si="8"/>
        <v>0</v>
      </c>
      <c r="F29" s="30">
        <f>'28'!$O$4</f>
        <v>0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/>
      <c r="P29">
        <f t="shared" si="7"/>
        <v>0</v>
      </c>
    </row>
    <row r="30" spans="1:16">
      <c r="A30" s="6">
        <v>29</v>
      </c>
      <c r="B30" s="28">
        <f>'29'!$B$4</f>
        <v>0</v>
      </c>
      <c r="C30" s="6">
        <f>'29'!$B$5</f>
        <v>0</v>
      </c>
      <c r="D30" s="6">
        <f>'29'!$B$6</f>
        <v>0</v>
      </c>
      <c r="E30" s="28">
        <f t="shared" si="8"/>
        <v>0</v>
      </c>
      <c r="F30" s="30">
        <f>'29'!$O$4</f>
        <v>0</v>
      </c>
      <c r="I30" s="6">
        <f t="shared" si="1"/>
        <v>0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/>
      <c r="P30">
        <f t="shared" si="7"/>
        <v>0</v>
      </c>
    </row>
    <row r="31" spans="1:16">
      <c r="A31" s="6">
        <v>30</v>
      </c>
      <c r="B31" s="28">
        <f>'30'!$B$4</f>
        <v>0</v>
      </c>
      <c r="C31" s="6">
        <f>'30'!$B$5</f>
        <v>0</v>
      </c>
      <c r="D31" s="6">
        <f>'30'!$B$6</f>
        <v>0</v>
      </c>
      <c r="E31" s="28">
        <f t="shared" si="8"/>
        <v>0</v>
      </c>
      <c r="F31" s="30">
        <f>'30'!$O$4</f>
        <v>0</v>
      </c>
      <c r="I31" s="6">
        <f t="shared" si="1"/>
        <v>0</v>
      </c>
      <c r="J31" s="6">
        <f t="shared" si="2"/>
        <v>0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0</v>
      </c>
      <c r="O31" s="6"/>
      <c r="P31">
        <f t="shared" si="7"/>
        <v>0</v>
      </c>
    </row>
    <row r="32" spans="1:16">
      <c r="A32" s="6">
        <v>31</v>
      </c>
      <c r="B32" s="28">
        <f>'31'!$B$4</f>
        <v>0</v>
      </c>
      <c r="C32" s="28">
        <f>'31'!$B$5</f>
        <v>0</v>
      </c>
      <c r="D32" s="28">
        <f>'31'!$B$6</f>
        <v>0</v>
      </c>
      <c r="E32" s="28">
        <f t="shared" si="8"/>
        <v>0</v>
      </c>
      <c r="F32" s="30">
        <f>'31'!$O$4</f>
        <v>0</v>
      </c>
      <c r="I32" s="6">
        <f t="shared" si="1"/>
        <v>0</v>
      </c>
      <c r="J32" s="6">
        <f t="shared" si="2"/>
        <v>0</v>
      </c>
      <c r="K32" s="6">
        <f t="shared" si="3"/>
        <v>0</v>
      </c>
      <c r="L32" s="6">
        <f t="shared" si="4"/>
        <v>0</v>
      </c>
      <c r="M32" s="6">
        <f t="shared" si="5"/>
        <v>0</v>
      </c>
      <c r="N32" s="6">
        <f t="shared" si="6"/>
        <v>0</v>
      </c>
      <c r="O32" s="6"/>
      <c r="P32">
        <f t="shared" si="7"/>
        <v>0</v>
      </c>
    </row>
    <row r="33" spans="1:16">
      <c r="A33" s="32" t="s">
        <v>39</v>
      </c>
      <c r="F33" s="31">
        <f>SUM(F2:F32)</f>
        <v>3350</v>
      </c>
      <c r="I33" s="35">
        <f t="shared" ref="I33:N33" si="9">SUM(I2:I32)</f>
        <v>525</v>
      </c>
      <c r="J33" s="35">
        <f t="shared" si="9"/>
        <v>1662.5</v>
      </c>
      <c r="K33" s="35">
        <f t="shared" si="9"/>
        <v>1162.5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/>
      <c r="P33" s="34">
        <f>SUM(P2:P32)</f>
        <v>3350</v>
      </c>
    </row>
  </sheetData>
  <sheetProtection formatCells="0"/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G10" sqref="G10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/>
      <c r="C4" s="90" t="s">
        <v>23</v>
      </c>
      <c r="D4" s="91"/>
      <c r="E4" s="5"/>
      <c r="F4" s="7">
        <f t="shared" ref="F4:F13" si="0">SUM(E4)</f>
        <v>0</v>
      </c>
      <c r="G4" s="38">
        <f>F4*0.3*1000</f>
        <v>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0</v>
      </c>
      <c r="P4" s="11">
        <f>(F14-H4*I4/7.5)</f>
        <v>0</v>
      </c>
      <c r="Q4" s="1"/>
      <c r="R4" s="1"/>
      <c r="S4" s="1"/>
    </row>
    <row r="5" spans="1:19" ht="14.25" customHeight="1">
      <c r="A5" s="3"/>
      <c r="B5" s="4"/>
      <c r="C5" s="90" t="s">
        <v>24</v>
      </c>
      <c r="D5" s="91"/>
      <c r="E5" s="5"/>
      <c r="F5" s="8">
        <f t="shared" si="0"/>
        <v>0</v>
      </c>
      <c r="G5" s="8">
        <f t="shared" ref="G5:G13" si="1">F5*0.3*1000</f>
        <v>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/>
      <c r="C6" s="90" t="s">
        <v>19</v>
      </c>
      <c r="D6" s="91"/>
      <c r="E6" s="5"/>
      <c r="F6" s="8">
        <f t="shared" si="0"/>
        <v>0</v>
      </c>
      <c r="G6" s="8">
        <f t="shared" si="1"/>
        <v>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/>
      <c r="F9" s="8">
        <f t="shared" si="0"/>
        <v>0</v>
      </c>
      <c r="G9" s="8">
        <f t="shared" si="1"/>
        <v>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0</v>
      </c>
      <c r="G14" s="22">
        <f>SUM(G4:G13)</f>
        <v>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I9" sqref="I9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 t="s">
        <v>35</v>
      </c>
      <c r="C4" s="90" t="s">
        <v>23</v>
      </c>
      <c r="D4" s="91"/>
      <c r="E4" s="5">
        <v>3</v>
      </c>
      <c r="F4" s="7">
        <f t="shared" ref="F4:F13" si="0">SUM(E4)</f>
        <v>3</v>
      </c>
      <c r="G4" s="58">
        <f>F4*0.3*1000</f>
        <v>899.99999999999989</v>
      </c>
      <c r="H4" s="9">
        <v>75</v>
      </c>
      <c r="I4" s="4">
        <v>3.5</v>
      </c>
      <c r="J4" s="2"/>
      <c r="K4" s="2">
        <v>0</v>
      </c>
      <c r="L4" s="2"/>
      <c r="M4" s="2">
        <v>0</v>
      </c>
      <c r="N4" s="13">
        <f>F14/H4*7.5/I4</f>
        <v>1.0571428571428572</v>
      </c>
      <c r="O4" s="15">
        <f>25*P4</f>
        <v>50</v>
      </c>
      <c r="P4" s="11">
        <f>(F14-H4*I4/7.5)</f>
        <v>2</v>
      </c>
      <c r="Q4" s="1"/>
      <c r="R4" s="1"/>
      <c r="S4" s="1"/>
    </row>
    <row r="5" spans="1:19" ht="14.25" customHeight="1">
      <c r="A5" s="3"/>
      <c r="B5" s="4" t="s">
        <v>36</v>
      </c>
      <c r="C5" s="90" t="s">
        <v>24</v>
      </c>
      <c r="D5" s="91"/>
      <c r="E5" s="5">
        <v>20</v>
      </c>
      <c r="F5" s="8">
        <f t="shared" si="0"/>
        <v>20</v>
      </c>
      <c r="G5" s="59">
        <f t="shared" ref="G5:G13" si="1">F5*0.3*1000</f>
        <v>6000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 t="s">
        <v>37</v>
      </c>
      <c r="C6" s="90" t="s">
        <v>19</v>
      </c>
      <c r="D6" s="91"/>
      <c r="E6" s="5">
        <v>2</v>
      </c>
      <c r="F6" s="8">
        <f t="shared" si="0"/>
        <v>2</v>
      </c>
      <c r="G6" s="59">
        <f t="shared" si="1"/>
        <v>600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>
        <v>12</v>
      </c>
      <c r="F9" s="8">
        <f t="shared" si="0"/>
        <v>12</v>
      </c>
      <c r="G9" s="8">
        <f t="shared" si="1"/>
        <v>3599.9999999999995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37</v>
      </c>
      <c r="G14" s="22">
        <f>SUM(G4:G13)</f>
        <v>11100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/>
      <c r="C26" s="79" t="s">
        <v>29</v>
      </c>
      <c r="D26" s="80"/>
      <c r="E26" s="39"/>
      <c r="F26" s="20">
        <f>E26*72*5.6</f>
        <v>0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0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E7" sqref="E7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 t="s">
        <v>36</v>
      </c>
      <c r="C4" s="90" t="s">
        <v>23</v>
      </c>
      <c r="D4" s="91"/>
      <c r="E4" s="5">
        <v>23</v>
      </c>
      <c r="F4" s="7">
        <f t="shared" ref="F4:F13" si="0">SUM(E4)</f>
        <v>23</v>
      </c>
      <c r="G4" s="58">
        <f>F4*0.3*1000</f>
        <v>6899.9999999999991</v>
      </c>
      <c r="H4" s="9">
        <v>75</v>
      </c>
      <c r="I4" s="4">
        <v>5.5</v>
      </c>
      <c r="J4" s="2"/>
      <c r="K4" s="2">
        <v>0</v>
      </c>
      <c r="L4" s="2"/>
      <c r="M4" s="2">
        <v>0</v>
      </c>
      <c r="N4" s="13">
        <f>F14/H4*7.5/I4</f>
        <v>1.5454545454545454</v>
      </c>
      <c r="O4" s="15">
        <f>25*P4</f>
        <v>750</v>
      </c>
      <c r="P4" s="11">
        <f>(F14-H4*I4/7.5)</f>
        <v>30</v>
      </c>
      <c r="Q4" s="1"/>
      <c r="R4" s="1"/>
      <c r="S4" s="1"/>
    </row>
    <row r="5" spans="1:19" ht="14.25" customHeight="1">
      <c r="A5" s="3"/>
      <c r="B5" s="4" t="s">
        <v>35</v>
      </c>
      <c r="C5" s="90" t="s">
        <v>24</v>
      </c>
      <c r="D5" s="91"/>
      <c r="E5" s="5">
        <v>40</v>
      </c>
      <c r="F5" s="8">
        <f t="shared" si="0"/>
        <v>40</v>
      </c>
      <c r="G5" s="59">
        <f t="shared" ref="G5:G13" si="1">F5*0.3*1000</f>
        <v>12000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 t="s">
        <v>37</v>
      </c>
      <c r="C6" s="90" t="s">
        <v>19</v>
      </c>
      <c r="D6" s="91"/>
      <c r="E6" s="5">
        <v>5</v>
      </c>
      <c r="F6" s="8">
        <f t="shared" si="0"/>
        <v>5</v>
      </c>
      <c r="G6" s="59">
        <f t="shared" si="1"/>
        <v>1500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>
        <v>17</v>
      </c>
      <c r="F9" s="8">
        <f t="shared" si="0"/>
        <v>17</v>
      </c>
      <c r="G9" s="8">
        <f t="shared" si="1"/>
        <v>5100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85</v>
      </c>
      <c r="G14" s="22">
        <f>SUM(G4:G13)</f>
        <v>25500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 t="s">
        <v>51</v>
      </c>
      <c r="C26" s="79" t="s">
        <v>29</v>
      </c>
      <c r="D26" s="80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F26" sqref="F26"/>
    </sheetView>
  </sheetViews>
  <sheetFormatPr defaultRowHeight="12.75"/>
  <cols>
    <col min="1" max="1" width="8.28515625" style="6" customWidth="1"/>
    <col min="2" max="2" width="23.7109375" style="6" customWidth="1"/>
    <col min="3" max="3" width="8" style="6" customWidth="1"/>
    <col min="4" max="4" width="9.42578125" style="6" customWidth="1"/>
    <col min="5" max="5" width="8.5703125" style="6" customWidth="1"/>
    <col min="6" max="6" width="14.85546875" style="6" customWidth="1"/>
    <col min="7" max="7" width="10" style="6" customWidth="1"/>
    <col min="8" max="8" width="14" style="6" customWidth="1"/>
    <col min="9" max="9" width="11.28515625" style="6" customWidth="1"/>
    <col min="10" max="13" width="0" hidden="1" customWidth="1"/>
    <col min="14" max="14" width="9.140625" style="6"/>
    <col min="15" max="15" width="9.42578125" style="6" customWidth="1"/>
    <col min="16" max="16" width="12.5703125" style="6" customWidth="1"/>
  </cols>
  <sheetData>
    <row r="1" spans="1:19" ht="18.75" thickBot="1">
      <c r="A1" s="67" t="s">
        <v>9</v>
      </c>
      <c r="B1" s="68"/>
      <c r="C1" s="68"/>
      <c r="D1" s="68"/>
      <c r="E1" s="68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</row>
    <row r="2" spans="1:19" ht="25.5" customHeight="1">
      <c r="A2" s="86" t="s">
        <v>21</v>
      </c>
      <c r="B2" s="75" t="s">
        <v>16</v>
      </c>
      <c r="C2" s="69" t="s">
        <v>15</v>
      </c>
      <c r="D2" s="70"/>
      <c r="E2" s="73" t="s">
        <v>14</v>
      </c>
      <c r="F2" s="73" t="s">
        <v>13</v>
      </c>
      <c r="G2" s="88" t="s">
        <v>44</v>
      </c>
      <c r="H2" s="99" t="s">
        <v>12</v>
      </c>
      <c r="I2" s="73" t="s">
        <v>11</v>
      </c>
      <c r="J2" s="75" t="s">
        <v>0</v>
      </c>
      <c r="K2" s="97" t="s">
        <v>2</v>
      </c>
      <c r="L2" s="97" t="s">
        <v>3</v>
      </c>
      <c r="M2" s="97" t="s">
        <v>1</v>
      </c>
      <c r="N2" s="88" t="s">
        <v>6</v>
      </c>
      <c r="O2" s="88" t="s">
        <v>7</v>
      </c>
      <c r="P2" s="95" t="s">
        <v>8</v>
      </c>
      <c r="Q2" s="1"/>
      <c r="R2" s="1"/>
      <c r="S2" s="1"/>
    </row>
    <row r="3" spans="1:19" ht="14.25" customHeight="1" thickBot="1">
      <c r="A3" s="87"/>
      <c r="B3" s="76"/>
      <c r="C3" s="71"/>
      <c r="D3" s="72"/>
      <c r="E3" s="74"/>
      <c r="F3" s="74"/>
      <c r="G3" s="89"/>
      <c r="H3" s="100"/>
      <c r="I3" s="74"/>
      <c r="J3" s="76"/>
      <c r="K3" s="98"/>
      <c r="L3" s="98"/>
      <c r="M3" s="98"/>
      <c r="N3" s="89"/>
      <c r="O3" s="89"/>
      <c r="P3" s="96"/>
      <c r="Q3" s="1"/>
      <c r="R3" s="1"/>
      <c r="S3" s="1"/>
    </row>
    <row r="4" spans="1:19" ht="14.25" customHeight="1">
      <c r="A4" s="3" t="s">
        <v>22</v>
      </c>
      <c r="B4" s="4" t="s">
        <v>36</v>
      </c>
      <c r="C4" s="90" t="s">
        <v>23</v>
      </c>
      <c r="D4" s="91"/>
      <c r="E4" s="5">
        <v>4</v>
      </c>
      <c r="F4" s="7">
        <f t="shared" ref="F4:F13" si="0">SUM(E4)</f>
        <v>4</v>
      </c>
      <c r="G4" s="58">
        <f>F4*0.3*1000</f>
        <v>1200</v>
      </c>
      <c r="H4" s="9">
        <v>75</v>
      </c>
      <c r="I4" s="4"/>
      <c r="J4" s="2"/>
      <c r="K4" s="2">
        <v>0</v>
      </c>
      <c r="L4" s="2"/>
      <c r="M4" s="2">
        <v>0</v>
      </c>
      <c r="N4" s="13" t="e">
        <f>F14/H4*7.5/I4</f>
        <v>#DIV/0!</v>
      </c>
      <c r="O4" s="15">
        <f>25*P4</f>
        <v>1250</v>
      </c>
      <c r="P4" s="11">
        <f>(F14-H4*I4/7.5)</f>
        <v>50</v>
      </c>
      <c r="Q4" s="1"/>
      <c r="R4" s="1"/>
      <c r="S4" s="1"/>
    </row>
    <row r="5" spans="1:19" ht="14.25" customHeight="1">
      <c r="A5" s="3"/>
      <c r="B5" s="4" t="s">
        <v>35</v>
      </c>
      <c r="C5" s="90" t="s">
        <v>24</v>
      </c>
      <c r="D5" s="91"/>
      <c r="E5" s="5">
        <v>33</v>
      </c>
      <c r="F5" s="8">
        <f t="shared" si="0"/>
        <v>33</v>
      </c>
      <c r="G5" s="59">
        <f t="shared" ref="G5:G13" si="1">F5*0.3*1000</f>
        <v>9900</v>
      </c>
      <c r="H5" s="5"/>
      <c r="I5" s="4"/>
      <c r="J5" s="2"/>
      <c r="K5" s="2"/>
      <c r="L5" s="2"/>
      <c r="M5" s="2"/>
      <c r="N5" s="26"/>
      <c r="O5" s="26"/>
      <c r="P5" s="12"/>
      <c r="Q5" s="1"/>
      <c r="R5" s="1"/>
      <c r="S5" s="1"/>
    </row>
    <row r="6" spans="1:19" ht="14.25" customHeight="1">
      <c r="A6" s="3"/>
      <c r="B6" s="4" t="s">
        <v>37</v>
      </c>
      <c r="C6" s="90" t="s">
        <v>19</v>
      </c>
      <c r="D6" s="91"/>
      <c r="E6" s="5">
        <v>10</v>
      </c>
      <c r="F6" s="8">
        <f t="shared" si="0"/>
        <v>10</v>
      </c>
      <c r="G6" s="59">
        <f t="shared" si="1"/>
        <v>3000</v>
      </c>
      <c r="H6" s="5"/>
      <c r="I6" s="4"/>
      <c r="J6" s="2"/>
      <c r="K6" s="2"/>
      <c r="L6" s="2"/>
      <c r="M6" s="2"/>
      <c r="N6" s="26"/>
      <c r="O6" s="26"/>
      <c r="P6" s="12"/>
      <c r="Q6" s="1"/>
      <c r="R6" s="1"/>
      <c r="S6" s="1"/>
    </row>
    <row r="7" spans="1:19" ht="14.25" customHeight="1">
      <c r="A7" s="3"/>
      <c r="B7" s="4"/>
      <c r="C7" s="90" t="s">
        <v>25</v>
      </c>
      <c r="D7" s="91"/>
      <c r="E7" s="5"/>
      <c r="F7" s="8">
        <f t="shared" si="0"/>
        <v>0</v>
      </c>
      <c r="G7" s="8">
        <f t="shared" si="1"/>
        <v>0</v>
      </c>
      <c r="H7" s="5"/>
      <c r="I7" s="4"/>
      <c r="J7" s="2"/>
      <c r="K7" s="2"/>
      <c r="L7" s="2"/>
      <c r="M7" s="2"/>
      <c r="N7" s="26"/>
      <c r="O7" s="26"/>
      <c r="P7" s="12"/>
      <c r="Q7" s="1"/>
      <c r="R7" s="1"/>
      <c r="S7" s="1"/>
    </row>
    <row r="8" spans="1:19" ht="14.25" customHeight="1">
      <c r="A8" s="3"/>
      <c r="B8" s="4"/>
      <c r="C8" s="90" t="s">
        <v>26</v>
      </c>
      <c r="D8" s="91"/>
      <c r="E8" s="5"/>
      <c r="F8" s="8">
        <f t="shared" si="0"/>
        <v>0</v>
      </c>
      <c r="G8" s="8">
        <f t="shared" si="1"/>
        <v>0</v>
      </c>
      <c r="H8" s="5"/>
      <c r="I8" s="4"/>
      <c r="J8" s="2"/>
      <c r="K8" s="2"/>
      <c r="L8" s="2"/>
      <c r="M8" s="2"/>
      <c r="N8" s="26"/>
      <c r="O8" s="26"/>
      <c r="P8" s="12"/>
      <c r="Q8" s="1"/>
      <c r="R8" s="1"/>
      <c r="S8" s="1"/>
    </row>
    <row r="9" spans="1:19" ht="14.25" customHeight="1">
      <c r="A9" s="3"/>
      <c r="B9" s="4"/>
      <c r="C9" s="90" t="s">
        <v>18</v>
      </c>
      <c r="D9" s="91"/>
      <c r="E9" s="5">
        <v>3</v>
      </c>
      <c r="F9" s="8">
        <f t="shared" si="0"/>
        <v>3</v>
      </c>
      <c r="G9" s="8">
        <f t="shared" si="1"/>
        <v>899.99999999999989</v>
      </c>
      <c r="H9" s="5"/>
      <c r="I9" s="4"/>
      <c r="J9" s="2"/>
      <c r="K9" s="2"/>
      <c r="L9" s="2"/>
      <c r="M9" s="2"/>
      <c r="N9" s="26"/>
      <c r="O9" s="26"/>
      <c r="P9" s="12"/>
      <c r="Q9" s="1"/>
      <c r="R9" s="1"/>
      <c r="S9" s="1"/>
    </row>
    <row r="10" spans="1:19" ht="14.25" customHeight="1">
      <c r="A10" s="3"/>
      <c r="B10" s="4"/>
      <c r="C10" s="90" t="s">
        <v>20</v>
      </c>
      <c r="D10" s="91"/>
      <c r="E10" s="5"/>
      <c r="F10" s="8">
        <f t="shared" si="0"/>
        <v>0</v>
      </c>
      <c r="G10" s="8">
        <f t="shared" si="1"/>
        <v>0</v>
      </c>
      <c r="H10" s="5"/>
      <c r="I10" s="4"/>
      <c r="J10" s="2"/>
      <c r="K10" s="2"/>
      <c r="L10" s="2"/>
      <c r="M10" s="2"/>
      <c r="N10" s="26"/>
      <c r="O10" s="26"/>
      <c r="P10" s="12"/>
      <c r="Q10" s="1"/>
      <c r="R10" s="1"/>
      <c r="S10" s="1"/>
    </row>
    <row r="11" spans="1:19" ht="14.25" customHeight="1">
      <c r="A11" s="3"/>
      <c r="B11" s="4"/>
      <c r="C11" s="90" t="s">
        <v>50</v>
      </c>
      <c r="D11" s="91"/>
      <c r="E11" s="5"/>
      <c r="F11" s="8">
        <f t="shared" si="0"/>
        <v>0</v>
      </c>
      <c r="G11" s="8">
        <f t="shared" si="1"/>
        <v>0</v>
      </c>
      <c r="H11" s="5"/>
      <c r="I11" s="4"/>
      <c r="J11" s="2"/>
      <c r="K11" s="2"/>
      <c r="L11" s="2"/>
      <c r="M11" s="2"/>
      <c r="N11" s="26"/>
      <c r="O11" s="26"/>
      <c r="P11" s="12"/>
      <c r="Q11" s="1"/>
      <c r="R11" s="1"/>
      <c r="S11" s="1"/>
    </row>
    <row r="12" spans="1:19" ht="14.25" customHeight="1">
      <c r="A12" s="3"/>
      <c r="B12" s="4"/>
      <c r="C12" s="90" t="s">
        <v>27</v>
      </c>
      <c r="D12" s="91"/>
      <c r="E12" s="5"/>
      <c r="F12" s="25">
        <f t="shared" si="0"/>
        <v>0</v>
      </c>
      <c r="G12" s="8">
        <f t="shared" si="1"/>
        <v>0</v>
      </c>
      <c r="H12" s="5"/>
      <c r="I12" s="4"/>
      <c r="J12" s="2"/>
      <c r="K12" s="2"/>
      <c r="L12" s="2"/>
      <c r="M12" s="2"/>
      <c r="N12" s="26"/>
      <c r="O12" s="26"/>
      <c r="P12" s="12"/>
      <c r="Q12" s="1"/>
      <c r="R12" s="1"/>
      <c r="S12" s="1"/>
    </row>
    <row r="13" spans="1:19" ht="14.25" customHeight="1" thickBot="1">
      <c r="A13" s="3"/>
      <c r="B13" s="4"/>
      <c r="C13" s="90" t="s">
        <v>28</v>
      </c>
      <c r="D13" s="91"/>
      <c r="E13" s="5"/>
      <c r="F13" s="21">
        <f t="shared" si="0"/>
        <v>0</v>
      </c>
      <c r="G13" s="25">
        <f t="shared" si="1"/>
        <v>0</v>
      </c>
      <c r="H13" s="5"/>
      <c r="I13" s="4"/>
      <c r="J13" s="2"/>
      <c r="K13" s="2"/>
      <c r="L13" s="2"/>
      <c r="M13" s="2"/>
      <c r="N13" s="26"/>
      <c r="O13" s="26"/>
      <c r="P13" s="12"/>
      <c r="Q13" s="1"/>
      <c r="R13" s="1"/>
      <c r="S13" s="1"/>
    </row>
    <row r="14" spans="1:19" ht="14.25" customHeight="1" thickBot="1">
      <c r="A14" s="81"/>
      <c r="B14" s="82"/>
      <c r="C14" s="82"/>
      <c r="D14" s="82"/>
      <c r="E14" s="83"/>
      <c r="F14" s="22">
        <f>SUM(F4:F13)</f>
        <v>50</v>
      </c>
      <c r="G14" s="22">
        <f>SUM(G4:G13)</f>
        <v>15000</v>
      </c>
      <c r="H14" s="92"/>
      <c r="I14" s="93"/>
      <c r="J14" s="93"/>
      <c r="K14" s="93"/>
      <c r="L14" s="93"/>
      <c r="M14" s="93"/>
      <c r="N14" s="93"/>
      <c r="O14" s="93"/>
      <c r="P14" s="94"/>
      <c r="Q14" s="1"/>
      <c r="R14" s="1"/>
      <c r="S14" s="1"/>
    </row>
    <row r="15" spans="1:19">
      <c r="B15" s="6" t="s">
        <v>5</v>
      </c>
    </row>
    <row r="16" spans="1:19" ht="18.75" thickBot="1">
      <c r="A16" s="67" t="s">
        <v>10</v>
      </c>
      <c r="B16" s="68"/>
      <c r="C16" s="68"/>
      <c r="D16" s="68"/>
      <c r="E16" s="68"/>
      <c r="F16" s="17"/>
      <c r="G16" s="16"/>
      <c r="H16" s="16"/>
      <c r="I16" s="10"/>
      <c r="J16" s="10"/>
      <c r="N16"/>
      <c r="O16"/>
      <c r="P16"/>
    </row>
    <row r="17" spans="1:16" ht="25.5" customHeight="1">
      <c r="A17" s="86" t="s">
        <v>4</v>
      </c>
      <c r="B17" s="75" t="s">
        <v>16</v>
      </c>
      <c r="C17" s="69" t="s">
        <v>15</v>
      </c>
      <c r="D17" s="70"/>
      <c r="E17" s="73" t="s">
        <v>49</v>
      </c>
      <c r="F17" s="84" t="s">
        <v>47</v>
      </c>
      <c r="G17" s="18"/>
      <c r="H17"/>
      <c r="I17"/>
      <c r="N17"/>
      <c r="O17"/>
      <c r="P17"/>
    </row>
    <row r="18" spans="1:16" ht="14.25" customHeight="1" thickBot="1">
      <c r="A18" s="87"/>
      <c r="B18" s="76"/>
      <c r="C18" s="71"/>
      <c r="D18" s="72"/>
      <c r="E18" s="74"/>
      <c r="F18" s="85"/>
      <c r="G18" s="1"/>
      <c r="H18"/>
      <c r="I18"/>
      <c r="N18"/>
      <c r="O18"/>
      <c r="P18"/>
    </row>
    <row r="19" spans="1:16" ht="14.25" customHeight="1">
      <c r="A19" s="3">
        <v>4111</v>
      </c>
      <c r="B19" s="4"/>
      <c r="C19" s="79" t="s">
        <v>30</v>
      </c>
      <c r="D19" s="80"/>
      <c r="E19" s="5"/>
      <c r="F19" s="20">
        <f>SUM(E19)</f>
        <v>0</v>
      </c>
      <c r="G19" s="1"/>
      <c r="H19"/>
      <c r="I19"/>
      <c r="N19"/>
      <c r="O19"/>
      <c r="P19"/>
    </row>
    <row r="20" spans="1:16" ht="14.25" customHeight="1" thickBot="1">
      <c r="A20" s="3"/>
      <c r="B20" s="4"/>
      <c r="C20" s="77" t="s">
        <v>20</v>
      </c>
      <c r="D20" s="78"/>
      <c r="E20" s="5"/>
      <c r="F20" s="23">
        <f>SUM(E20)</f>
        <v>0</v>
      </c>
      <c r="G20" s="1"/>
      <c r="H20"/>
      <c r="I20"/>
      <c r="N20"/>
      <c r="O20"/>
      <c r="P20"/>
    </row>
    <row r="21" spans="1:16" ht="14.25" customHeight="1" thickBot="1">
      <c r="A21" s="81"/>
      <c r="B21" s="82"/>
      <c r="C21" s="82"/>
      <c r="D21" s="82"/>
      <c r="E21" s="83"/>
      <c r="F21" s="22">
        <f>SUM(F19:F20)</f>
        <v>0</v>
      </c>
      <c r="G21" s="1"/>
      <c r="H21"/>
      <c r="I21"/>
      <c r="N21"/>
      <c r="O21"/>
      <c r="P21"/>
    </row>
    <row r="22" spans="1:16">
      <c r="N22"/>
      <c r="O22"/>
      <c r="P22"/>
    </row>
    <row r="23" spans="1:16" ht="18.75" thickBot="1">
      <c r="A23" s="67" t="s">
        <v>17</v>
      </c>
      <c r="B23" s="68"/>
      <c r="C23" s="68"/>
      <c r="D23" s="68"/>
      <c r="E23" s="68"/>
      <c r="F23" s="17"/>
      <c r="G23" s="16"/>
      <c r="H23" s="10"/>
      <c r="I23" s="10"/>
      <c r="N23"/>
      <c r="O23"/>
      <c r="P23"/>
    </row>
    <row r="24" spans="1:16" ht="25.5" customHeight="1">
      <c r="A24" s="86" t="s">
        <v>4</v>
      </c>
      <c r="B24" s="75" t="s">
        <v>16</v>
      </c>
      <c r="C24" s="69" t="s">
        <v>15</v>
      </c>
      <c r="D24" s="70"/>
      <c r="E24" s="88" t="s">
        <v>48</v>
      </c>
      <c r="F24" s="84" t="s">
        <v>49</v>
      </c>
      <c r="G24" s="18"/>
      <c r="H24" s="19"/>
      <c r="I24"/>
      <c r="N24"/>
      <c r="O24"/>
      <c r="P24"/>
    </row>
    <row r="25" spans="1:16" ht="14.25" customHeight="1" thickBot="1">
      <c r="A25" s="87"/>
      <c r="B25" s="76"/>
      <c r="C25" s="71"/>
      <c r="D25" s="72"/>
      <c r="E25" s="89"/>
      <c r="F25" s="85"/>
      <c r="G25" s="1"/>
      <c r="H25" s="1"/>
      <c r="I25" s="1"/>
      <c r="N25"/>
      <c r="O25"/>
      <c r="P25"/>
    </row>
    <row r="26" spans="1:16" ht="14.25" customHeight="1">
      <c r="A26" s="3">
        <v>4111</v>
      </c>
      <c r="B26" s="4" t="s">
        <v>51</v>
      </c>
      <c r="C26" s="79" t="s">
        <v>29</v>
      </c>
      <c r="D26" s="80"/>
      <c r="E26" s="39">
        <v>7</v>
      </c>
      <c r="F26" s="60">
        <f>E26*72*5.6</f>
        <v>2822.3999999999996</v>
      </c>
      <c r="G26" s="1"/>
      <c r="H26" s="1"/>
      <c r="I26" s="1"/>
      <c r="N26"/>
      <c r="O26"/>
      <c r="P26"/>
    </row>
    <row r="27" spans="1:16" ht="14.25" customHeight="1">
      <c r="A27" s="3"/>
      <c r="B27" s="4"/>
      <c r="C27" s="77" t="s">
        <v>41</v>
      </c>
      <c r="D27" s="78"/>
      <c r="E27" s="37"/>
      <c r="F27" s="24">
        <f>E27*390</f>
        <v>0</v>
      </c>
      <c r="G27" s="1"/>
      <c r="H27" s="1"/>
      <c r="I27" s="1"/>
      <c r="N27"/>
      <c r="O27"/>
      <c r="P27"/>
    </row>
    <row r="28" spans="1:16" ht="14.25" customHeight="1" thickBot="1">
      <c r="A28" s="3"/>
      <c r="B28" s="4"/>
      <c r="C28" s="77" t="s">
        <v>31</v>
      </c>
      <c r="D28" s="78"/>
      <c r="E28" s="40"/>
      <c r="F28" s="23">
        <f>E28*72*8.6</f>
        <v>0</v>
      </c>
      <c r="G28" s="1"/>
      <c r="H28" s="1"/>
      <c r="I28" s="1"/>
      <c r="N28"/>
      <c r="O28"/>
      <c r="P28"/>
    </row>
    <row r="29" spans="1:16" ht="14.25" customHeight="1" thickBot="1">
      <c r="A29" s="81"/>
      <c r="B29" s="82"/>
      <c r="C29" s="82"/>
      <c r="D29" s="82"/>
      <c r="E29" s="83"/>
      <c r="F29" s="22">
        <f>SUM(F26:F28)</f>
        <v>2822.3999999999996</v>
      </c>
      <c r="G29" s="1"/>
      <c r="H29" s="1"/>
      <c r="I29" s="1"/>
      <c r="N29"/>
      <c r="O29"/>
      <c r="P29"/>
    </row>
  </sheetData>
  <sheetProtection formatCells="0"/>
  <mergeCells count="47">
    <mergeCell ref="A29:E29"/>
    <mergeCell ref="C26:D26"/>
    <mergeCell ref="C27:D27"/>
    <mergeCell ref="C28:D28"/>
    <mergeCell ref="A24:A25"/>
    <mergeCell ref="B24:B25"/>
    <mergeCell ref="C24:D25"/>
    <mergeCell ref="F24:F25"/>
    <mergeCell ref="F17:F18"/>
    <mergeCell ref="C19:D19"/>
    <mergeCell ref="C20:D20"/>
    <mergeCell ref="A21:E21"/>
    <mergeCell ref="A23:E23"/>
    <mergeCell ref="E24:E25"/>
    <mergeCell ref="A16:E16"/>
    <mergeCell ref="A17:A18"/>
    <mergeCell ref="B17:B18"/>
    <mergeCell ref="C17:D18"/>
    <mergeCell ref="E17:E18"/>
    <mergeCell ref="C9:D9"/>
    <mergeCell ref="C10:D10"/>
    <mergeCell ref="C12:D12"/>
    <mergeCell ref="A14:E14"/>
    <mergeCell ref="H14:P14"/>
    <mergeCell ref="C13:D13"/>
    <mergeCell ref="C11:D11"/>
    <mergeCell ref="N2:N3"/>
    <mergeCell ref="O2:O3"/>
    <mergeCell ref="P2:P3"/>
    <mergeCell ref="C4:D4"/>
    <mergeCell ref="C5:D5"/>
    <mergeCell ref="L2:L3"/>
    <mergeCell ref="M2:M3"/>
    <mergeCell ref="H2:H3"/>
    <mergeCell ref="I2:I3"/>
    <mergeCell ref="J2:J3"/>
    <mergeCell ref="K2:K3"/>
    <mergeCell ref="F2:F3"/>
    <mergeCell ref="G2:G3"/>
    <mergeCell ref="C7:D7"/>
    <mergeCell ref="C8:D8"/>
    <mergeCell ref="A1:E1"/>
    <mergeCell ref="A2:A3"/>
    <mergeCell ref="B2:B3"/>
    <mergeCell ref="C2:D3"/>
    <mergeCell ref="E2:E3"/>
    <mergeCell ref="C6:D6"/>
  </mergeCells>
  <pageMargins left="0.75" right="0.75" top="1" bottom="1" header="0.4921259845" footer="0.492125984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celkem míchačů</vt:lpstr>
      <vt:lpstr>míchače</vt:lpstr>
      <vt:lpstr>ostřiva+litý</vt:lpstr>
      <vt:lpstr>nadvýkony</vt:lpstr>
    </vt:vector>
  </TitlesOfParts>
  <Company>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pagunadis</dc:creator>
  <cp:lastModifiedBy>Martin Hanzlíček</cp:lastModifiedBy>
  <cp:lastPrinted>2010-09-22T04:26:48Z</cp:lastPrinted>
  <dcterms:created xsi:type="dcterms:W3CDTF">2007-02-01T09:27:25Z</dcterms:created>
  <dcterms:modified xsi:type="dcterms:W3CDTF">2015-04-09T18:58:54Z</dcterms:modified>
</cp:coreProperties>
</file>